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TRANG VP\NĂM 2023\VĂN BẢN HĐND\CÁC KỲ HỌP\KỲ HỌP CHUYÊN ĐỀ THÁNG 9\VB TRÌNH KỲ HỌP\"/>
    </mc:Choice>
  </mc:AlternateContent>
  <bookViews>
    <workbookView xWindow="0" yWindow="0" windowWidth="20490" windowHeight="7650"/>
  </bookViews>
  <sheets>
    <sheet name="03-Bố sung DM" sheetId="32" r:id="rId1"/>
    <sheet name="Biểu 01" sheetId="33" state="hidden" r:id="rId2"/>
    <sheet name="Biểu 02" sheetId="29" state="hidden" r:id="rId3"/>
  </sheets>
  <externalReferences>
    <externalReference r:id="rId4"/>
    <externalReference r:id="rId5"/>
    <externalReference r:id="rId6"/>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PA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Lan1" hidden="1">{"'Sheet1'!$L$16"}</definedName>
    <definedName name="____LAN3" hidden="1">{"'Sheet1'!$L$16"}</definedName>
    <definedName name="____lk2"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_tt3" hidden="1">{"'Sheet1'!$L$16"}</definedName>
    <definedName name="____TT31" hidden="1">{"'Sheet1'!$L$16"}</definedName>
    <definedName name="____xlfn.BAHTTEXT" hidden="1">#NAME?</definedName>
    <definedName name="___a1" hidden="1">{"'Sheet1'!$L$16"}</definedName>
    <definedName name="___B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hidden="1">{"'Sheet1'!$L$16"}</definedName>
    <definedName name="___NSO2" hidden="1">{"'Sheet1'!$L$16"}</definedName>
    <definedName name="___PA3" hidden="1">{"'Sheet1'!$L$16"}</definedName>
    <definedName name="___Pl2" hidden="1">{"'Sheet1'!$L$16"}</definedName>
    <definedName name="___PL3" localSheetId="0"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_tt3" hidden="1">{"'Sheet1'!$L$16"}</definedName>
    <definedName name="___TT31"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sc1">0.035</definedName>
    <definedName name="__isc2">0.02</definedName>
    <definedName name="__isc3">0.054</definedName>
    <definedName name="__Lan1" hidden="1">{"'Sheet1'!$L$16"}</definedName>
    <definedName name="__LAN3" hidden="1">{"'Sheet1'!$L$16"}</definedName>
    <definedName name="__lk2" hidden="1">{"'Sheet1'!$L$16"}</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_tt3" hidden="1">{"'Sheet1'!$L$16"}</definedName>
    <definedName name="__TT31" hidden="1">{"'Sheet1'!$L$16"}</definedName>
    <definedName name="__vl2" hidden="1">{"'Sheet1'!$L$16"}</definedName>
    <definedName name="__xlfn.BAHTTEXT" hidden="1">#NAME?</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B1" hidden="1">{"'Sheet1'!$L$16"}</definedName>
    <definedName name="_ba1" hidden="1">{#N/A,#N/A,FALSE,"Chi tiÆt"}</definedName>
    <definedName name="_ban2" hidden="1">{"'Sheet1'!$L$16"}</definedName>
    <definedName name="_Builtin155" hidden="1">#N/A</definedName>
    <definedName name="_cep1" hidden="1">{"'Sheet1'!$L$16"}</definedName>
    <definedName name="_Coc39" hidden="1">{"'Sheet1'!$L$16"}</definedName>
    <definedName name="_d1500" hidden="1">{"'Sheet1'!$L$16"}</definedName>
    <definedName name="_f5" hidden="1">{"'Sheet1'!$L$16"}</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Goi8" hidden="1">{"'Sheet1'!$L$16"}</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H08" hidden="1">{#N/A,#N/A,FALSE,"Chi tiÆt"}</definedName>
    <definedName name="_Lan1" hidden="1">{"'Sheet1'!$L$16"}</definedName>
    <definedName name="_LAN3" hidden="1">{"'Sheet1'!$L$16"}</definedName>
    <definedName name="_lk2" hidden="1">{"'Sheet1'!$L$16"}</definedName>
    <definedName name="_m1233" hidden="1">{"'Sheet1'!$L$16"}</definedName>
    <definedName name="_M2" hidden="1">{"'Sheet1'!$L$16"}</definedName>
    <definedName name="_M36" hidden="1">{"'Sheet1'!$L$16"}</definedName>
    <definedName name="_nam1" hidden="1">{"'Sheet1'!$L$16"}</definedName>
    <definedName name="_nam2" hidden="1">{#N/A,#N/A,FALSE,"Chi tiÆt"}</definedName>
    <definedName name="_nam3" hidden="1">{"'Sheet1'!$L$16"}</definedName>
    <definedName name="_nh2" hidden="1">{#N/A,#N/A,FALSE,"Chi tiÆt"}</definedName>
    <definedName name="_NSO2" hidden="1">{"'Sheet1'!$L$16"}</definedName>
    <definedName name="_Order1" hidden="1">255</definedName>
    <definedName name="_Order2" hidden="1">255</definedName>
    <definedName name="_PA3" hidden="1">{"'Sheet1'!$L$16"}</definedName>
    <definedName name="_phu3" hidden="1">{"'Sheet1'!$L$16"}</definedName>
    <definedName name="_Pl2" hidden="1">{"'Sheet1'!$L$16"}</definedName>
    <definedName name="_PL3" localSheetId="0" hidden="1">#REF!</definedName>
    <definedName name="_PL3" localSheetId="1" hidden="1">#REF!</definedName>
    <definedName name="_PL3" hidden="1">#REF!</definedName>
    <definedName name="_SOC10">0.3456</definedName>
    <definedName name="_SOC8">0.2827</definedName>
    <definedName name="_Sort" localSheetId="0" hidden="1">#REF!</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12" hidden="1">{"'Sheet1'!$L$16"}</definedName>
    <definedName name="_Tru21" hidden="1">{"'Sheet1'!$L$16"}</definedName>
    <definedName name="_tt3" hidden="1">{"'Sheet1'!$L$16"}</definedName>
    <definedName name="_TT31" hidden="1">{"'Sheet1'!$L$16"}</definedName>
    <definedName name="_vl2" hidden="1">{"'Sheet1'!$L$16"}</definedName>
    <definedName name="a" hidden="1">{"'Sheet1'!$L$16"}</definedName>
    <definedName name="ABC" localSheetId="0" hidden="1">#REF!</definedName>
    <definedName name="ABC" localSheetId="1" hidden="1">#REF!</definedName>
    <definedName name="ABC" hidden="1">#REF!</definedName>
    <definedName name="AccessDatabase" hidden="1">"C:\My Documents\LeBinh\Xls\VP Cong ty\FORM.mdb"</definedName>
    <definedName name="ADADADD" hidden="1">{"'Sheet1'!$L$16"}</definedName>
    <definedName name="ae" hidden="1">{"'Sheet1'!$L$16"}</definedName>
    <definedName name="anscount" hidden="1">3</definedName>
    <definedName name="aqbnmjm" localSheetId="0" hidden="1">#REF!</definedName>
    <definedName name="aqbnmjm" localSheetId="1" hidden="1">#REF!</definedName>
    <definedName name="aqbnmjm" hidden="1">#REF!</definedName>
    <definedName name="AS2DocOpenMode" hidden="1">"AS2DocumentEdit"</definedName>
    <definedName name="asss" hidden="1">{"'Sheet1'!$L$16"}</definedName>
    <definedName name="ATGT" hidden="1">{"'Sheet1'!$L$16"}</definedName>
    <definedName name="B.nuamat">7.25</definedName>
    <definedName name="banql" hidden="1">{"'Sheet1'!$L$16"}</definedName>
    <definedName name="bdd">1.5</definedName>
    <definedName name="Bgiang" hidden="1">{"'Sheet1'!$L$16"}</definedName>
    <definedName name="Bm">3.5</definedName>
    <definedName name="Bn">6.5</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hidden="1">{#N/A,#N/A,FALSE,"Chi tiÆt"}</definedName>
    <definedName name="CBTH" hidden="1">{"'Sheet1'!$L$16"}</definedName>
    <definedName name="CDTK_tim">31.77</definedName>
    <definedName name="Chiettinh" hidden="1">{"'Sheet1'!$L$16"}</definedName>
    <definedName name="chilk" hidden="1">{"'Sheet1'!$L$16"}</definedName>
    <definedName name="chitietbgiang2" hidden="1">{"'Sheet1'!$L$16"}</definedName>
    <definedName name="chl" hidden="1">{"'Sheet1'!$L$16"}</definedName>
    <definedName name="chung">66</definedName>
    <definedName name="CLVC3">0.1</definedName>
    <definedName name="co_cau_ktqd" hidden="1">#N/A</definedName>
    <definedName name="Coc_60" hidden="1">{"'Sheet1'!$L$16"}</definedName>
    <definedName name="CoCauN" hidden="1">{"'Sheet1'!$L$16"}</definedName>
    <definedName name="Code" localSheetId="0" hidden="1">#REF!</definedName>
    <definedName name="Code" localSheetId="1" hidden="1">#REF!</definedName>
    <definedName name="Code" hidden="1">#REF!</definedName>
    <definedName name="Cotsatma">9726</definedName>
    <definedName name="Cotthepma">9726</definedName>
    <definedName name="CP" localSheetId="0" hidden="1">#REF!</definedName>
    <definedName name="CP" localSheetId="1" hidden="1">#REF!</definedName>
    <definedName name="CP" hidden="1">#REF!</definedName>
    <definedName name="CTCT1" hidden="1">{"'Sheet1'!$L$16"}</definedName>
    <definedName name="d" hidden="1">{"'Sheet1'!$L$16"}</definedName>
    <definedName name="dam">78000</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ataFilter" localSheetId="0">[2]!DataFilter</definedName>
    <definedName name="DataFilter" localSheetId="1">[2]!DataFilter</definedName>
    <definedName name="DataFilter">[2]!DataFilter</definedName>
    <definedName name="DataSort" localSheetId="0">[2]!DataSort</definedName>
    <definedName name="DataSort" localSheetId="1">[2]!DataSort</definedName>
    <definedName name="DataSort">[2]!DataSort</definedName>
    <definedName name="DCL_22">12117600</definedName>
    <definedName name="DCL_35">25490000</definedName>
    <definedName name="dđ" hidden="1">{"'Sheet1'!$L$16"}</definedName>
    <definedName name="dddem">0.1</definedName>
    <definedName name="DenDK" hidden="1">{"'Sheet1'!$L$16"}</definedName>
    <definedName name="dfg" hidden="1">{"'Sheet1'!$L$16"}</definedName>
    <definedName name="DFSDF" hidden="1">{"'Sheet1'!$L$16"}</definedName>
    <definedName name="dfvssd" localSheetId="0" hidden="1">#REF!</definedName>
    <definedName name="dfvssd" localSheetId="1" hidden="1">#REF!</definedName>
    <definedName name="dfvssd" hidden="1">#REF!</definedName>
    <definedName name="dgctp2" hidden="1">{"'Sheet1'!$L$16"}</definedName>
    <definedName name="dien" hidden="1">{"'Sheet1'!$L$16"}</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ocdoc">0.03125</definedName>
    <definedName name="Dot" hidden="1">{"'Sheet1'!$L$16"}</definedName>
    <definedName name="dotcong">1</definedName>
    <definedName name="drf" localSheetId="0" hidden="1">#REF!</definedName>
    <definedName name="drf" localSheetId="1" hidden="1">#REF!</definedName>
    <definedName name="drf" hidden="1">#REF!</definedName>
    <definedName name="ds" hidden="1">{#N/A,#N/A,FALSE,"Chi tiÆt"}</definedName>
    <definedName name="dsfsd" localSheetId="0" hidden="1">#REF!</definedName>
    <definedName name="dsfsd" localSheetId="1" hidden="1">#REF!</definedName>
    <definedName name="dsfsd" hidden="1">#REF!</definedName>
    <definedName name="dsh" localSheetId="0" hidden="1">#REF!</definedName>
    <definedName name="dsh" localSheetId="1" hidden="1">#REF!</definedName>
    <definedName name="dsh" hidden="1">#REF!</definedName>
    <definedName name="Duongnaco"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localSheetId="0" hidden="1">#REF!</definedName>
    <definedName name="dvgfsgdsdg" localSheetId="1" hidden="1">#REF!</definedName>
    <definedName name="dvgfsgdsdg" hidden="1">#REF!</definedName>
    <definedName name="E.chandoc">8.875</definedName>
    <definedName name="E.PC">10.438</definedName>
    <definedName name="E.PVI">12</definedName>
    <definedName name="faasdf" localSheetId="0" hidden="1">#REF!</definedName>
    <definedName name="faasdf" localSheetId="1" hidden="1">#REF!</definedName>
    <definedName name="faasdf" hidden="1">#REF!</definedName>
    <definedName name="FCode" localSheetId="0" hidden="1">#REF!</definedName>
    <definedName name="FCode" localSheetId="1" hidden="1">#REF!</definedName>
    <definedName name="FCode" hidden="1">#REF!</definedName>
    <definedName name="fdfsf" hidden="1">{#N/A,#N/A,FALSE,"Chi tiÆt"}</definedName>
    <definedName name="fff" hidden="1">{"'Sheet1'!$L$16"}</definedName>
    <definedName name="FI_12">4820</definedName>
    <definedName name="fsd" hidden="1">{"'Sheet1'!$L$16"}</definedName>
    <definedName name="fsdfdsf" hidden="1">{"'Sheet1'!$L$16"}</definedName>
    <definedName name="g" hidden="1">{"'Sheet1'!$L$16"}</definedName>
    <definedName name="gfdgfd" hidden="1">{"'Sheet1'!$L$16"}</definedName>
    <definedName name="GoBack" localSheetId="0">[2]Sheet1!GoBack</definedName>
    <definedName name="GoBack" localSheetId="1">[2]Sheet1!GoBack</definedName>
    <definedName name="GoBack">[2]Sheet1!GoBack</definedName>
    <definedName name="GPMB" hidden="1">{"Offgrid",#N/A,FALSE,"OFFGRID";"Region",#N/A,FALSE,"REGION";"Offgrid -2",#N/A,FALSE,"OFFGRID";"WTP",#N/A,FALSE,"WTP";"WTP -2",#N/A,FALSE,"WTP";"Project",#N/A,FALSE,"PROJECT";"Summary -2",#N/A,FALSE,"SUMMARY"}</definedName>
    <definedName name="gra" hidden="1">{"'Sheet1'!$L$16"}</definedName>
    <definedName name="h" hidden="1">{"'Sheet1'!$L$16"}</definedName>
    <definedName name="Hdao">0.3</definedName>
    <definedName name="Hdap">5.2</definedName>
    <definedName name="Heä_soá_laép_xaø_H">1.7</definedName>
    <definedName name="Heso">'[3]MT DPin (2)'!$BP$99</definedName>
    <definedName name="hfdsh" localSheetId="0" hidden="1">#REF!</definedName>
    <definedName name="hfdsh" localSheetId="1" hidden="1">#REF!</definedName>
    <definedName name="hfdsh" hidden="1">#REF!</definedName>
    <definedName name="HiddenRows" localSheetId="0" hidden="1">#REF!</definedName>
    <definedName name="HiddenRows" localSheetId="1" hidden="1">#REF!</definedName>
    <definedName name="HiddenRows" hidden="1">#REF!</definedName>
    <definedName name="hjjkl" hidden="1">{"'Sheet1'!$L$16"}</definedName>
    <definedName name="hoc">55000</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rhrt" hidden="1">{"'Sheet1'!$L$16"}</definedName>
    <definedName name="hu" hidden="1">{"'Sheet1'!$L$16"}</definedName>
    <definedName name="HUU" hidden="1">{"'Sheet1'!$L$16"}</definedName>
    <definedName name="huy" hidden="1">{"'Sheet1'!$L$16"}</definedName>
    <definedName name="huynh" localSheetId="0" hidden="1">#REF!</definedName>
    <definedName name="huynh" localSheetId="1" hidden="1">#REF!</definedName>
    <definedName name="huynh" hidden="1">#REF!</definedName>
    <definedName name="j" hidden="1">{"'Sheet1'!$L$16"}</definedName>
    <definedName name="k" hidden="1">{"'Sheet1'!$L$16"}</definedName>
    <definedName name="khac">2</definedName>
    <definedName name="khla09" hidden="1">{"'Sheet1'!$L$16"}</definedName>
    <definedName name="khongtruotgia" hidden="1">{"'Sheet1'!$L$16"}</definedName>
    <definedName name="khvh09" hidden="1">{"'Sheet1'!$L$16"}</definedName>
    <definedName name="khvx09" hidden="1">{#N/A,#N/A,FALSE,"Chi tiÆt"}</definedName>
    <definedName name="KHYt09" hidden="1">{"'Sheet1'!$L$16"}</definedName>
    <definedName name="kjgjyhb" hidden="1">{"Offgrid",#N/A,FALSE,"OFFGRID";"Region",#N/A,FALSE,"REGION";"Offgrid -2",#N/A,FALSE,"OFFGRID";"WTP",#N/A,FALSE,"WTP";"WTP -2",#N/A,FALSE,"WTP";"Project",#N/A,FALSE,"PROJECT";"Summary -2",#N/A,FALSE,"SUMMARY"}</definedName>
    <definedName name="KLduonggiaods" hidden="1">{"'Sheet1'!$L$16"}</definedName>
    <definedName name="ksbn" hidden="1">{"'Sheet1'!$L$16"}</definedName>
    <definedName name="kshn" hidden="1">{"'Sheet1'!$L$16"}</definedName>
    <definedName name="ksls" hidden="1">{"'Sheet1'!$L$16"}</definedName>
    <definedName name="l" hidden="1">{"'Sheet1'!$L$16"}</definedName>
    <definedName name="l2pa1" hidden="1">{"'Sheet1'!$L$16"}</definedName>
    <definedName name="L63x6">5800</definedName>
    <definedName name="lan" hidden="1">{#N/A,#N/A,TRUE,"BT M200 da 10x20"}</definedName>
    <definedName name="langson" hidden="1">{"'Sheet1'!$L$16"}</definedName>
    <definedName name="LBS_22">107800000</definedName>
    <definedName name="lk" localSheetId="0" hidden="1">#REF!</definedName>
    <definedName name="lk" localSheetId="1" hidden="1">#REF!</definedName>
    <definedName name="lk" hidden="1">#REF!</definedName>
    <definedName name="luc" hidden="1">{"'Sheet1'!$L$16"}</definedName>
    <definedName name="m" hidden="1">{"'Sheet1'!$L$16"}</definedName>
    <definedName name="mai" hidden="1">{"'Sheet1'!$L$16"}</definedName>
    <definedName name="matbang" hidden="1">{"'Sheet1'!$L$16"}</definedName>
    <definedName name="minh" hidden="1">{"'Sheet1'!$L$16"}</definedName>
    <definedName name="mo" hidden="1">{"'Sheet1'!$L$16"}</definedName>
    <definedName name="moi" hidden="1">{"'Sheet1'!$L$16"}</definedName>
    <definedName name="mot" hidden="1">{"'Sheet1'!$L$16"}</definedName>
    <definedName name="n" hidden="1">{"'Sheet1'!$L$16"}</definedName>
    <definedName name="nam" hidden="1">{"'Sheet1'!$L$16"}</definedName>
    <definedName name="new" hidden="1">#N/A</definedName>
    <definedName name="ngu" hidden="1">{"'Sheet1'!$L$16"}</definedName>
    <definedName name="NHANH2_CG4" hidden="1">{"'Sheet1'!$L$16"}</definedName>
    <definedName name="nnnn" hidden="1">{"'Sheet1'!$L$16"}</definedName>
    <definedName name="OrderTable" localSheetId="0" hidden="1">#REF!</definedName>
    <definedName name="OrderTable" localSheetId="1" hidden="1">#REF!</definedName>
    <definedName name="OrderTable" hidden="1">#REF!</definedName>
    <definedName name="PAIII_" hidden="1">{"'Sheet1'!$L$16"}</definedName>
    <definedName name="PMS" hidden="1">{"'Sheet1'!$L$16"}</definedName>
    <definedName name="_xlnm.Print_Titles" localSheetId="0">'03-Bố sung DM'!$6:$10</definedName>
    <definedName name="_xlnm.Print_Titles" localSheetId="1">'Biểu 01'!$5:$9</definedName>
    <definedName name="_xlnm.Print_Titles" localSheetId="2">'Biểu 02'!$5:$9</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qa" hidden="1">{"'Sheet1'!$L$16"}</definedName>
    <definedName name="QQ" hidden="1">{"'Sheet1'!$L$16"}</definedName>
    <definedName name="quoan" hidden="1">{"'Sheet1'!$L$16"}</definedName>
    <definedName name="rate">14000</definedName>
    <definedName name="RCArea" localSheetId="0" hidden="1">#REF!</definedName>
    <definedName name="RCArea" localSheetId="1" hidden="1">#REF!</definedName>
    <definedName name="RCArea" hidden="1">#REF!</definedName>
    <definedName name="re" hidden="1">{"'Sheet1'!$L$16"}</definedName>
    <definedName name="S.dinh">640</definedName>
    <definedName name="san" hidden="1">{"'Sheet1'!$L$16"}</definedName>
    <definedName name="sas" hidden="1">{"'Sheet1'!$L$16"}</definedName>
    <definedName name="sdbv" hidden="1">{"'Sheet1'!$L$16"}</definedName>
    <definedName name="sdfsdfs" localSheetId="0" hidden="1">#REF!</definedName>
    <definedName name="sdfsdfs" localSheetId="1" hidden="1">#REF!</definedName>
    <definedName name="sdfsdfs" hidden="1">#REF!</definedName>
    <definedName name="sencount" hidden="1">2</definedName>
    <definedName name="sfasf" localSheetId="0" hidden="1">#REF!</definedName>
    <definedName name="sfasf" localSheetId="1" hidden="1">#REF!</definedName>
    <definedName name="sfasf" hidden="1">#REF!</definedName>
    <definedName name="sfsd" hidden="1">{"'Sheet1'!$L$16"}</definedName>
    <definedName name="Sosanh2" hidden="1">{"'Sheet1'!$L$16"}</definedName>
    <definedName name="Spanner_Auto_File">"C:\My Documents\tinh cdo.x2a"</definedName>
    <definedName name="SpecialPrice" localSheetId="0" hidden="1">#REF!</definedName>
    <definedName name="SpecialPrice" localSheetId="1" hidden="1">#REF!</definedName>
    <definedName name="SpecialPrice" hidden="1">#REF!</definedName>
    <definedName name="SS" hidden="1">{"'Sheet1'!$L$16"}</definedName>
    <definedName name="t" hidden="1">{"'Sheet1'!$L$16"}</definedName>
    <definedName name="T.3" hidden="1">{"'Sheet1'!$L$16"}</definedName>
    <definedName name="Tang">100</definedName>
    <definedName name="tao" hidden="1">{"'Sheet1'!$L$16"}</definedName>
    <definedName name="TatBo" hidden="1">{"'Sheet1'!$L$16"}</definedName>
    <definedName name="TaxTV">10%</definedName>
    <definedName name="TaxXL">5%</definedName>
    <definedName name="tbl_ProdInfo" localSheetId="0" hidden="1">#REF!</definedName>
    <definedName name="tbl_ProdInfo" localSheetId="1" hidden="1">#REF!</definedName>
    <definedName name="tbl_ProdInfo" hidden="1">#REF!</definedName>
    <definedName name="tha" hidden="1">{"'Sheet1'!$L$16"}</definedName>
    <definedName name="thang10" hidden="1">{"'Sheet1'!$L$16"}</definedName>
    <definedName name="thanh" hidden="1">{"'Sheet1'!$L$16"}</definedName>
    <definedName name="THDA_copy" hidden="1">{"'Sheet1'!$L$16"}</definedName>
    <definedName name="thepma">10500</definedName>
    <definedName name="THKL" hidden="1">{"'Sheet1'!$L$16"}</definedName>
    <definedName name="thkl2" hidden="1">{"'Sheet1'!$L$16"}</definedName>
    <definedName name="thkl3" hidden="1">{"'Sheet1'!$L$16"}</definedName>
    <definedName name="thu" hidden="1">{"'Sheet1'!$L$16"}</definedName>
    <definedName name="thue">6</definedName>
    <definedName name="thuy" hidden="1">{"'Sheet1'!$L$16"}</definedName>
    <definedName name="THXD2" hidden="1">{"'Sheet1'!$L$16"}</definedName>
    <definedName name="Tiepdiama">9500</definedName>
    <definedName name="tonghop" hidden="1">{"'Sheet1'!$L$16"}</definedName>
    <definedName name="TPCP" hidden="1">{"'Sheet1'!$L$16"}</definedName>
    <definedName name="trang" hidden="1">{#N/A,#N/A,FALSE,"Chi tiÆt"}</definedName>
    <definedName name="ttttt" hidden="1">{"'Sheet1'!$L$16"}</definedName>
    <definedName name="TTTTTTTTT" hidden="1">{"'Sheet1'!$L$16"}</definedName>
    <definedName name="ttttttttttt" hidden="1">{"'Sheet1'!$L$16"}</definedName>
    <definedName name="tuyen" hidden="1">{"'Sheet1'!$L$16"}</definedName>
    <definedName name="tuyennhanh" hidden="1">{"'Sheet1'!$L$16"}</definedName>
    <definedName name="tuynen" hidden="1">{"'Sheet1'!$L$16"}</definedName>
    <definedName name="tytrong16so5nam">'[1]PLI CTrinh'!$CN$10</definedName>
    <definedName name="u" hidden="1">{"'Sheet1'!$L$16"}</definedName>
    <definedName name="ư" hidden="1">{"'Sheet1'!$L$16"}</definedName>
    <definedName name="v" hidden="1">{"'Sheet1'!$L$16"}</definedName>
    <definedName name="VAÄT_LIEÄU">"nhandongia"</definedName>
    <definedName name="VATM" hidden="1">{"'Sheet1'!$L$16"}</definedName>
    <definedName name="vcoto" hidden="1">{"'Sheet1'!$L$16"}</definedName>
    <definedName name="vdv" hidden="1">#N/A</definedName>
    <definedName name="VH" hidden="1">{"'Sheet1'!$L$16"}</definedName>
    <definedName name="Viet" hidden="1">{"'Sheet1'!$L$16"}</definedName>
    <definedName name="vlct" hidden="1">{"'Sheet1'!$L$16"}</definedName>
    <definedName name="WIRE1">5</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32" l="1"/>
  <c r="G31" i="32"/>
  <c r="G29" i="32"/>
  <c r="G28" i="32"/>
  <c r="G13" i="32"/>
  <c r="H18" i="32"/>
  <c r="G15" i="32"/>
  <c r="G16" i="32"/>
  <c r="G17" i="32"/>
  <c r="G19" i="32"/>
  <c r="G20" i="32"/>
  <c r="G21" i="32"/>
  <c r="G22" i="32"/>
  <c r="G18" i="32" s="1"/>
  <c r="G23" i="32"/>
  <c r="G24" i="32"/>
  <c r="G25" i="32"/>
  <c r="F25" i="32" s="1"/>
  <c r="G26" i="32"/>
  <c r="I11" i="32" l="1"/>
  <c r="L11" i="32"/>
  <c r="M11" i="32"/>
  <c r="G12" i="32"/>
  <c r="J12" i="32"/>
  <c r="F12" i="32"/>
  <c r="G14" i="32"/>
  <c r="J14" i="32"/>
  <c r="F14" i="32"/>
  <c r="J18" i="32"/>
  <c r="K18" i="32"/>
  <c r="K11" i="32" s="1"/>
  <c r="F18" i="32"/>
  <c r="F11" i="32" s="1"/>
  <c r="G27" i="32"/>
  <c r="J27" i="32"/>
  <c r="M27" i="32"/>
  <c r="F27" i="32"/>
  <c r="G30" i="32"/>
  <c r="L30" i="32"/>
  <c r="F30" i="32"/>
  <c r="G32" i="32"/>
  <c r="I32" i="32"/>
  <c r="J32" i="32"/>
  <c r="F32" i="32"/>
  <c r="J11" i="32" l="1"/>
  <c r="G11" i="32" l="1"/>
  <c r="N29" i="32"/>
  <c r="N27" i="32" s="1"/>
  <c r="N11" i="32" s="1"/>
  <c r="P236" i="33" l="1"/>
  <c r="O236" i="33"/>
  <c r="N236" i="33"/>
  <c r="M236" i="33"/>
  <c r="L236" i="33"/>
  <c r="K236" i="33"/>
  <c r="J236" i="33"/>
  <c r="I236" i="33"/>
  <c r="N215" i="33"/>
  <c r="M215" i="33"/>
  <c r="J215" i="33"/>
  <c r="I215" i="33"/>
  <c r="N204" i="33"/>
  <c r="J204" i="33"/>
  <c r="N203" i="33"/>
  <c r="J203" i="33"/>
  <c r="P198" i="33"/>
  <c r="O198" i="33"/>
  <c r="O188" i="33" s="1"/>
  <c r="M198" i="33"/>
  <c r="L198" i="33"/>
  <c r="K198" i="33"/>
  <c r="I198" i="33"/>
  <c r="P192" i="33"/>
  <c r="O192" i="33"/>
  <c r="N192" i="33"/>
  <c r="M192" i="33"/>
  <c r="L192" i="33"/>
  <c r="K192" i="33"/>
  <c r="J192" i="33"/>
  <c r="I192" i="33"/>
  <c r="P189" i="33"/>
  <c r="O189" i="33"/>
  <c r="N189" i="33"/>
  <c r="M189" i="33"/>
  <c r="L189" i="33"/>
  <c r="K189" i="33"/>
  <c r="J189" i="33"/>
  <c r="I189" i="33"/>
  <c r="I188" i="33" s="1"/>
  <c r="L188" i="33"/>
  <c r="K188" i="33"/>
  <c r="N99" i="33"/>
  <c r="J99" i="33"/>
  <c r="J92" i="33" s="1"/>
  <c r="N94" i="33"/>
  <c r="M94" i="33" s="1"/>
  <c r="M92" i="33" s="1"/>
  <c r="P92" i="33"/>
  <c r="O92" i="33"/>
  <c r="O12" i="33" s="1"/>
  <c r="L92" i="33"/>
  <c r="K92" i="33"/>
  <c r="I92" i="33"/>
  <c r="M86" i="33"/>
  <c r="J86" i="33"/>
  <c r="J21" i="33" s="1"/>
  <c r="I86" i="33"/>
  <c r="M48" i="33"/>
  <c r="K37" i="33"/>
  <c r="K36" i="33"/>
  <c r="K35" i="33"/>
  <c r="K34" i="33"/>
  <c r="K33" i="33"/>
  <c r="K32" i="33"/>
  <c r="K31" i="33"/>
  <c r="K30" i="33"/>
  <c r="K29" i="33"/>
  <c r="K27" i="33"/>
  <c r="K26" i="33"/>
  <c r="K25" i="33"/>
  <c r="K24" i="33"/>
  <c r="K23" i="33"/>
  <c r="K22" i="33"/>
  <c r="N21" i="33"/>
  <c r="M21" i="33"/>
  <c r="L21" i="33"/>
  <c r="I21" i="33"/>
  <c r="F20" i="33"/>
  <c r="E20" i="33"/>
  <c r="C20" i="33"/>
  <c r="N19" i="33"/>
  <c r="M19" i="33"/>
  <c r="I19" i="33"/>
  <c r="I17" i="33"/>
  <c r="N16" i="33"/>
  <c r="M16" i="33"/>
  <c r="I16" i="33"/>
  <c r="P13" i="33"/>
  <c r="O13" i="33"/>
  <c r="L13" i="33"/>
  <c r="K13" i="33"/>
  <c r="N198" i="33" l="1"/>
  <c r="N188" i="33" s="1"/>
  <c r="P188" i="33"/>
  <c r="M188" i="33"/>
  <c r="O11" i="33"/>
  <c r="P12" i="33"/>
  <c r="P11" i="33" s="1"/>
  <c r="N92" i="33"/>
  <c r="J198" i="33"/>
  <c r="J188" i="33" s="1"/>
  <c r="L12" i="33"/>
  <c r="L11" i="33" s="1"/>
  <c r="K21" i="33"/>
  <c r="K12" i="33" s="1"/>
  <c r="K11" i="33" s="1"/>
  <c r="J20" i="33" l="1"/>
  <c r="N20" i="33" s="1"/>
  <c r="J13" i="33" l="1"/>
  <c r="J12" i="33" s="1"/>
  <c r="J11" i="33" s="1"/>
  <c r="I20" i="33"/>
  <c r="I13" i="33" s="1"/>
  <c r="I12" i="33" s="1"/>
  <c r="I11" i="33" s="1"/>
  <c r="N13" i="33"/>
  <c r="N12" i="33" s="1"/>
  <c r="N11" i="33" s="1"/>
  <c r="M20" i="33"/>
  <c r="M13" i="33" s="1"/>
  <c r="M12" i="33" s="1"/>
  <c r="M11" i="33" s="1"/>
  <c r="J11" i="29" l="1"/>
  <c r="K11" i="29"/>
  <c r="L11" i="29"/>
  <c r="N11" i="29"/>
  <c r="O11" i="29"/>
  <c r="P11" i="29"/>
  <c r="Q11" i="29"/>
  <c r="R11" i="29"/>
  <c r="S11" i="29"/>
  <c r="T11" i="29"/>
  <c r="U11" i="29"/>
  <c r="V11" i="29"/>
  <c r="W11" i="29"/>
  <c r="X11" i="29"/>
  <c r="Y11" i="29"/>
  <c r="Z11" i="29"/>
  <c r="AA11" i="29"/>
  <c r="AB11" i="29"/>
  <c r="AC11" i="29"/>
  <c r="AD11" i="29"/>
  <c r="AE11" i="29"/>
  <c r="AF11" i="29"/>
  <c r="AG11" i="29"/>
  <c r="AH11" i="29"/>
  <c r="AI11" i="29"/>
  <c r="AL11" i="29"/>
  <c r="AM11" i="29"/>
  <c r="AK29" i="29" l="1"/>
  <c r="AK11" i="29" s="1"/>
  <c r="AJ29" i="29"/>
  <c r="AJ11" i="29" s="1"/>
  <c r="I29" i="29"/>
  <c r="I11" i="29" s="1"/>
  <c r="H29" i="29"/>
  <c r="H11" i="29" s="1"/>
  <c r="AN19" i="29"/>
  <c r="AN18" i="29"/>
  <c r="AN17" i="29"/>
  <c r="AN11" i="29" s="1"/>
  <c r="M16" i="29"/>
  <c r="M11" i="29" s="1"/>
  <c r="AR11" i="29"/>
  <c r="AQ11" i="29"/>
  <c r="AP11" i="29"/>
  <c r="AO11" i="29"/>
</calcChain>
</file>

<file path=xl/sharedStrings.xml><?xml version="1.0" encoding="utf-8"?>
<sst xmlns="http://schemas.openxmlformats.org/spreadsheetml/2006/main" count="1241" uniqueCount="672">
  <si>
    <t xml:space="preserve">Tổng số </t>
  </si>
  <si>
    <t>xã Đăk Ngọk</t>
  </si>
  <si>
    <t>Trong đó: NS TW</t>
  </si>
  <si>
    <t>Trong đó: Vốn câp đối NSTW</t>
  </si>
  <si>
    <t>L=2km</t>
  </si>
  <si>
    <t>Thị trấn</t>
  </si>
  <si>
    <t>S=2ha</t>
  </si>
  <si>
    <t>Giải ngân từ 1/1/2016 đến 31/10/2016</t>
  </si>
  <si>
    <t>Ước GN từ 1/1/2016 đến 31/01/2017</t>
  </si>
  <si>
    <t>I</t>
  </si>
  <si>
    <t>II</t>
  </si>
  <si>
    <t>Đăk Mar</t>
  </si>
  <si>
    <t>TT ĐăkHà</t>
  </si>
  <si>
    <t>Trong đó: NS ĐP</t>
  </si>
  <si>
    <t>Năm 2016</t>
  </si>
  <si>
    <t>TT</t>
  </si>
  <si>
    <t>Ghi chú</t>
  </si>
  <si>
    <t>Tổng số</t>
  </si>
  <si>
    <t>Dự kiến kế hoạch năm 2015</t>
  </si>
  <si>
    <t>Thanh toán nợ XDCB</t>
  </si>
  <si>
    <t>Trong đó</t>
  </si>
  <si>
    <t>TT Đăk Hà</t>
  </si>
  <si>
    <t>xã Đăk Mar</t>
  </si>
  <si>
    <t>xã Đăk Ui</t>
  </si>
  <si>
    <t>xã Đăk Hring</t>
  </si>
  <si>
    <t>ĐVT: Triệu đồng</t>
  </si>
  <si>
    <t>Đường vào bãi xử lý rác thải huyện Đăk Hà</t>
  </si>
  <si>
    <t>Xã Hà Mòn</t>
  </si>
  <si>
    <t xml:space="preserve">DT khoản =120m2; Sân bê tông DT=2.900m2; Nhà trực DT=9m2; Bồn hoa =29m.
</t>
  </si>
  <si>
    <t>Trong đó: NSĐP</t>
  </si>
  <si>
    <t>T/g KC-HT</t>
  </si>
  <si>
    <t>Lũy kế giải ngân từ khởi công đến hết ngày 31/01/2015</t>
  </si>
  <si>
    <t>Trong đó: Vốn cân đối NSĐP</t>
  </si>
  <si>
    <t xml:space="preserve">Thu hồi các khoản ứng trước </t>
  </si>
  <si>
    <t>Danh mục công trình</t>
  </si>
  <si>
    <t>Địa điểm XD</t>
  </si>
  <si>
    <t xml:space="preserve">TMĐT </t>
  </si>
  <si>
    <t>Tổng số (tất cả các nguồn vốn)</t>
  </si>
  <si>
    <t>Quyết định đầu tư điều chỉnh</t>
  </si>
  <si>
    <t>Số quyết định; ngày, tháng, năm ban hành</t>
  </si>
  <si>
    <t>Kế hoạch</t>
  </si>
  <si>
    <t>Đăk La</t>
  </si>
  <si>
    <t>Xã Đăk Long</t>
  </si>
  <si>
    <t>Khu trung tâm VH – TT xã Đăk Hring; hạng mục: Sân khấu, khán đài, cột cờ, cổng tường rào và các hạng mục phụ trợ khác</t>
  </si>
  <si>
    <t>Đăk Hring</t>
  </si>
  <si>
    <t>Công trình: Trung tâm thương mại huyện ĐăkHà; hạng mục: Nhà quản lý, sân bê tông, Mương thoát nước nội bộ và bể nước phòng cháy chữa cháy</t>
  </si>
  <si>
    <t>Xã Đăk Pxi</t>
  </si>
  <si>
    <t xml:space="preserve">Trong đó: </t>
  </si>
  <si>
    <t>Trường THCS xã Đăk Long; Hạng mục: Nhà hiệu bộ, phòng học bộ môn; sân bê tông, nhà trực, nhà để xe và các hạng mục phụ trợ khác</t>
  </si>
  <si>
    <t xml:space="preserve"> Đã phê  kế hoạch 5 năm 2016-2020 tại Nghị quyết số 32/2016/NQ-HĐND ngày 16 tháng 12 năm 2016</t>
  </si>
  <si>
    <r>
      <t>Trong đó:</t>
    </r>
    <r>
      <rPr>
        <b/>
        <sz val="12"/>
        <rFont val="Times New Roman"/>
        <family val="1"/>
      </rPr>
      <t xml:space="preserve"> Thanh toán nợ XDCB</t>
    </r>
  </si>
  <si>
    <t>Lũy kế vốn đã bố trí đến kế hoạch năm 2016</t>
  </si>
  <si>
    <t>MSDA</t>
  </si>
  <si>
    <t>Công trình khu trung tâm văn hóa thể thao huyện Đăk Hà; hạng mục: Sân bóng chuyền, sân cầu lông, hệ thống thoát nước và các hạng mục phụ trợ khác</t>
  </si>
  <si>
    <t>Công trình: Cải tạo, nâng cấp khu giết mổ gia súc gia cầm tập trung tại làng nghề Truyền thống – TTCN thị trấn Đăk Hà; hạng mục: Nhà giết mổ heo, khu chuồng nhốt heo, hệ thống thoát nước và đổ bê tông lại khu vực phía sau chuồng nhốt heo, xây dựng thêm 01 bồn chứa nước để phục vụ công tác giết mổ</t>
  </si>
  <si>
    <t>1,8ha</t>
  </si>
  <si>
    <t>Hạ tầng kỹ thuật; nâng cấp, sửa chữa (1,1ha)</t>
  </si>
  <si>
    <t>Lũy kế vốn đã bố trí trong giai đoạn 2016-2020 (tính đến 15/9/2018)</t>
  </si>
  <si>
    <t xml:space="preserve"> Vốn phân cấp NS huyện</t>
  </si>
  <si>
    <t>Điều chỉnh tăng (+), giảm (-);  đối với vốn phân cấp NS huyện</t>
  </si>
  <si>
    <t>Công trình:  Đường Ngô Quyền và Đường Đinh Công Tráng; Hạng mục: Nền mặt đường, cống thoát nước, vỉa hè</t>
  </si>
  <si>
    <t>Trong đó: vốn NSĐP</t>
  </si>
  <si>
    <t xml:space="preserve">QĐ đầu tư </t>
  </si>
  <si>
    <t>Công trình: Nghĩa Trang nhân dân Hà Mòn (gđ 3); HM: San nền, đường nội bộ, giếng khoan và các hạng mục khác</t>
  </si>
  <si>
    <t>Dự án khai thác quỹ đất để phát triển kết cấu hạ tầng đường Quang Trung, tổ dân phố 2, TT Đăk Hà</t>
  </si>
  <si>
    <t>Đường từ Quốc lộ 40B huyện Tu Mơ Rông đi thôn 8 xã Đăk Pxi, huyện Đăk Hà (Đoạn qua địa phận huyện Đăk Hà).</t>
  </si>
  <si>
    <t>Nâng cấp tuyến đường Ngô Đăng, huyện Đăk Hà (giai đoạn 2).</t>
  </si>
  <si>
    <t>Sửa chữa, cải tạo nhà làm việc Ban quản lý DA ĐT xây dựng huyện Đăk Hà và các hạng mục phụ trợ khác</t>
  </si>
  <si>
    <t>Xã Đăk Hring</t>
  </si>
  <si>
    <t>Xã Đăk Mar</t>
  </si>
  <si>
    <t>Thị trấn Đăk Hà</t>
  </si>
  <si>
    <t>L=8,3km</t>
  </si>
  <si>
    <t>S=400M2</t>
  </si>
  <si>
    <t>2021-2025</t>
  </si>
  <si>
    <t>Sân thể thao xã Đăk Long; Hạng mục gia cố taluy và các hạng mục khác</t>
  </si>
  <si>
    <t>Đăk Pxi</t>
  </si>
  <si>
    <t>ĐăkLong</t>
  </si>
  <si>
    <t>Đăk Ui</t>
  </si>
  <si>
    <t>Đăk Ngọk</t>
  </si>
  <si>
    <t>Công trình: Cải tạo 02 chốt tín hiệu giao thông Hùng Vương – Lê Hồng Phong; Hùng Vương – Trường Chinh huyện Đăk Hà</t>
  </si>
  <si>
    <t>Giếng khoan phục vụ nước sinh hoạt cho nhân dân thôn Kon Jơri (02 giếng)</t>
  </si>
  <si>
    <t>Giếng khoan phục vụ nước sinh hoạt tại xóm 5, thôn Kon Gu I (03 giếng)</t>
  </si>
  <si>
    <t>L=85m</t>
  </si>
  <si>
    <t xml:space="preserve">Tường rào, sân bê tông hội trường văn hóa xã ĐăkHring </t>
  </si>
  <si>
    <t>Xã ĐăkHring</t>
  </si>
  <si>
    <t>1,1ha</t>
  </si>
  <si>
    <t>Sân thể thao xã Đăk Ngọk (giai đoạn 2). Hạng mục: San nền cổng tường rào và các hạng mục phụ trợ khác</t>
  </si>
  <si>
    <t>Trường TH Phan Đình Giót. Hạng mục: Xây mới 02 phòng học Thôn 1 (ĐắkKlong)</t>
  </si>
  <si>
    <t>Trường TH Tô Vĩnh Diện. Hạng mục: Xây mới 03 phòng TH trường chính (Kon Kơ La) và Xây mới 02 phòng mẫu giáo thôn 7 (Kon Kơ La)</t>
  </si>
  <si>
    <t>Trường TH Đăk Long. Hạng mục: Xây mới 02 phòng học điểm trường thôn 1 (Kon Teo) và Xây mới 01 phòng học điểm trường thôn 5 (Kon Đao Yốp)</t>
  </si>
  <si>
    <t>Trường TH Lê Đình Chinh.  Hạng mục: Xây mới 02 phòng học điểm trường thôn 10 (Đăk Rơ Chót)</t>
  </si>
  <si>
    <t>Trường mẫu giáo Đăk Ui.  Hạng mục: Xây mới 02 phòng học điểm trường thôn 5 (Kon Mriang)</t>
  </si>
  <si>
    <t>Trường THCS Chu Văn An.  Hạng mục: Xây mới 4 phòng học</t>
  </si>
  <si>
    <t>Trường THCS Nguyễn Tất Thành.  Hạng mục: Xây mới 4 phòng học</t>
  </si>
  <si>
    <t>Trường TH Nguyễn Văn Trỗi.  Hạng mục: Xây mới 04 phòng học điểm trường chính</t>
  </si>
  <si>
    <t>Trường TH và THCS Đăk Ngọk.  Hạng mục: Xây mới 01 phòng học thôn Đăk Đem</t>
  </si>
  <si>
    <t xml:space="preserve">01 giếng khoan, cải tạo, sửa chữa 01 giếng khoan </t>
  </si>
  <si>
    <t>Cải tạo 02 chốt tín hiệu giao thông</t>
  </si>
  <si>
    <t>Đường Nguyễn Trãi, thị trấn Đăk Hà</t>
  </si>
  <si>
    <t>L= 0,846 km. Bm=12m. bê tông nhựa</t>
  </si>
  <si>
    <t>L= 4 km. Bm=8 m. bê tông nhựa</t>
  </si>
  <si>
    <t>16 phòng (02 tầng)</t>
  </si>
  <si>
    <t>Dự án khai thác quỹ đất để phát triển kết cấu hạ tầng khu vực đất phía đông và phía tây  QL 14, tại thôn Tân Lập B, xã Đăk Hring</t>
  </si>
  <si>
    <t>1,5ha</t>
  </si>
  <si>
    <t>2 ha</t>
  </si>
  <si>
    <t xml:space="preserve">Dự án khai thác quỹ đất để phát triển kết cấu hạ tầng khu vực đất tại thôn 5, xã Đăk Mar </t>
  </si>
  <si>
    <t>Hạ tầng kỹ thuật; nâng cấp, sửa chữa (0,8ha)</t>
  </si>
  <si>
    <t xml:space="preserve"> 02 phòng </t>
  </si>
  <si>
    <t>Cầu bê tông thôn Đăk Lấp xã Đăk Long</t>
  </si>
  <si>
    <t>Nhà công vụ UBND xã Đăk Long</t>
  </si>
  <si>
    <t>Nướcsinh hoạt tập trung thôn Đăk Xế (2 điểm khoan) xã Đăk Long</t>
  </si>
  <si>
    <t xml:space="preserve"> 05 phòng </t>
  </si>
  <si>
    <t xml:space="preserve"> 03 phòng </t>
  </si>
  <si>
    <t xml:space="preserve"> 04 phòng </t>
  </si>
  <si>
    <t xml:space="preserve"> 01 phòng </t>
  </si>
  <si>
    <t>TDP1, thị trấn</t>
  </si>
  <si>
    <t>Thôn 3, Hà Mòn</t>
  </si>
  <si>
    <t>Thống Nhất, Hà Mòn</t>
  </si>
  <si>
    <t>xã Ngọk Réo</t>
  </si>
  <si>
    <t>xã  Ngọc Wang</t>
  </si>
  <si>
    <t xml:space="preserve"> Trong đó: NS ĐP</t>
  </si>
  <si>
    <t>03 Phòng làm việc, bếp ăn và san nền 225m2</t>
  </si>
  <si>
    <t>Xây mới 02 phòng học điểm trường chính - Trường TH Võ Thị Sáu</t>
  </si>
  <si>
    <t>Xây mới 02 phòng (01 phòng phát triển thể chất, 01 phòng làm việc) điểm trường chính - Trường MG Đăk Hring</t>
  </si>
  <si>
    <t>02 phòng</t>
  </si>
  <si>
    <t>04 phòng</t>
  </si>
  <si>
    <t>02 phòng hiệu bộ; 04 phòng bộ môn và các hạng mục khác</t>
  </si>
  <si>
    <t>1400m2</t>
  </si>
  <si>
    <t>300m2</t>
  </si>
  <si>
    <t>chiều sâu 110m</t>
  </si>
  <si>
    <t>Dự án đo đạc bản đồ địa chính và xây dựng cơ sở dữ liệu đối với đất nông nghiệp do các tổ chức bàn giao về địa phương quản lý</t>
  </si>
  <si>
    <t>Trên địa bàn huyện</t>
  </si>
  <si>
    <t>1547,42ha</t>
  </si>
  <si>
    <t>L=60m; s=350m2</t>
  </si>
  <si>
    <t>B</t>
  </si>
  <si>
    <t>Nguồn thu sử dụng đất</t>
  </si>
  <si>
    <t xml:space="preserve">A </t>
  </si>
  <si>
    <t>C</t>
  </si>
  <si>
    <t>Sửa chữa trụ sở làm việc khối liên cơ quan</t>
  </si>
  <si>
    <t>2021-2022</t>
  </si>
  <si>
    <t>L=3,5Km, Bn=12m, Bm=07m,
mặt bê tông nhựa</t>
  </si>
  <si>
    <t>L=3,2Km, Bn=12m, Bm=07m, 
mặt bê tông nhựa</t>
  </si>
  <si>
    <t>Cải tạo, nâng cấp đường Chu Văn An, TDP 7</t>
  </si>
  <si>
    <t>L=500m, Bm=6m, Bê tông nhựa</t>
  </si>
  <si>
    <t>L=800m, Bm=6m, Bê tông nhựa</t>
  </si>
  <si>
    <t>Cải tạo, nâng cấp đường Bùi Thị Xuân, TDP 4A</t>
  </si>
  <si>
    <t>L=300m, Bm=6m, Bê tông nhựa</t>
  </si>
  <si>
    <t>Cải tại, nâng cấp đường Trường Chinh, TDP 1</t>
  </si>
  <si>
    <t>Sửa chữa</t>
  </si>
  <si>
    <t>Hà Mòn - Thị trấn - Đăk Mar</t>
  </si>
  <si>
    <t>Hà Mòn - Thị trấn</t>
  </si>
  <si>
    <t>Sửa chữa, cải tạo trung tâm hành chính huyện (Huyện ủy - HĐND -UBND-MTTQVN)</t>
  </si>
  <si>
    <t>xã Đăk La</t>
  </si>
  <si>
    <t>xã Đăk Pxi</t>
  </si>
  <si>
    <t>xã Đăk Long</t>
  </si>
  <si>
    <t>xã Hà Mònr</t>
  </si>
  <si>
    <t>Xây mới trụ sở  xã Đăk Pxi (02 tầng) và các hạng mục phụ trợ khác</t>
  </si>
  <si>
    <t>Xây mới trụ sở  xã Ngọk Réo (02 tầng) và các hạng mục phụ trợ khác</t>
  </si>
  <si>
    <t>Khu hiệu bộ Trường Lê Văn Tám</t>
  </si>
  <si>
    <t>XD 05 phòng học và công trình phụ trợ tại Trường Nguyễn Bá Ngọc</t>
  </si>
  <si>
    <t>XD 02 phòng học và phòng thể chất Trường Mầm non Hoa Hồng</t>
  </si>
  <si>
    <t xml:space="preserve">05 phòng </t>
  </si>
  <si>
    <t xml:space="preserve">03 phòng </t>
  </si>
  <si>
    <t xml:space="preserve">04 phòng </t>
  </si>
  <si>
    <t>TDP 3, 6, 7, 10; Thị trấn</t>
  </si>
  <si>
    <t>Dự kiến nguồn vốn đầu tư</t>
  </si>
  <si>
    <t>Đường từ Trường Chinh (TDP 2B) đến TDP 4B, thị trấn</t>
  </si>
  <si>
    <t>S=720m2</t>
  </si>
  <si>
    <t>IV</t>
  </si>
  <si>
    <t>III</t>
  </si>
  <si>
    <t>Quy mô</t>
  </si>
  <si>
    <t>Sửa chửa, Nâng cấp CT thủy lợi Đăk Peng 1</t>
  </si>
  <si>
    <t>Thôn 3, xã Đăk Ui</t>
  </si>
  <si>
    <t>Thôn 8, xã Đăk Ui</t>
  </si>
  <si>
    <t>Tưới 8 ha lúa nước và 12 ha cây CN</t>
  </si>
  <si>
    <t>Xây mới trụ sở thị trấn Đăk Hà (vị trí mới)</t>
  </si>
  <si>
    <t>Xây mới Trường TH Kim Đồng (vị trí mới)</t>
  </si>
  <si>
    <t>Sửa chữa Trung tâm GDNN-GDTX huyện</t>
  </si>
  <si>
    <t>Dự án Khu công nghiệp - Đô thị - Dịch vụ tại thôn 5 xã Đăk Mar</t>
  </si>
  <si>
    <t>Sửa chữa cải tạo khu Di tích điểm cao 601</t>
  </si>
  <si>
    <t>Sử chữa, nâng cấp</t>
  </si>
  <si>
    <t>02 tầng</t>
  </si>
  <si>
    <t>02 tầng (35 phòng kể cả hiệu bộ, chức năng)</t>
  </si>
  <si>
    <t>L=5,6km</t>
  </si>
  <si>
    <t xml:space="preserve">Xây dựng Trụ sở  khối cơ quan chính quyền huyện Đăk Hà (05 tầng) </t>
  </si>
  <si>
    <t>Đường Nguyễn Du</t>
  </si>
  <si>
    <t>Đường Quang Trung</t>
  </si>
  <si>
    <t>Đường Ngô Gia Tự</t>
  </si>
  <si>
    <t>Đường từ Quốc lộ 14 đi thôn 3 xã Hà Mòn (Đường Lê Lợi)</t>
  </si>
  <si>
    <t>Thôn 5, Hà Mòn</t>
  </si>
  <si>
    <t>Đường Trương Định</t>
  </si>
  <si>
    <t>Đường Lê Văn Hiền</t>
  </si>
  <si>
    <t>Đường Phạm Ngọc Thạch</t>
  </si>
  <si>
    <t>Đường Ngô Tiến Dũng</t>
  </si>
  <si>
    <t xml:space="preserve">Đường Bà Triệu. </t>
  </si>
  <si>
    <t xml:space="preserve">Đường Ngô Quyền. </t>
  </si>
  <si>
    <t>Đường Quy hoạch số 2, khu 3,7, thôn Tân Lập A, xã ĐăkHring</t>
  </si>
  <si>
    <t xml:space="preserve">Đường Quy hoạch số 3, khu 3,7, thôn Tân Lập A, xã ĐăkHring; </t>
  </si>
  <si>
    <t>Đường Quy hoạch số 4, khu 3,7, thôn Tân Lập A, xã ĐăkHring;</t>
  </si>
  <si>
    <t xml:space="preserve">Đường Quy hoạch số 7, khu 3,7, thôn Tân Lập A, xã ĐăkHring; </t>
  </si>
  <si>
    <t xml:space="preserve">Đường Quy hoạch số 11, khu 3,7, thôn Tân Lập A, xã ĐăkHring; </t>
  </si>
  <si>
    <t>TDP 5-Thị trấn</t>
  </si>
  <si>
    <t>Cải tạo chỉnh trang Đập Mùa Xuân (để công nhận Đập mùa xuân là di tích lịch sử văn hóa cấp tỉnh)</t>
  </si>
  <si>
    <t>Sửa chữa, cải tạo</t>
  </si>
  <si>
    <t>Đầu tư một số hạng mục cơ sở hạ tầng thuộc đề  án du lịch cộng đồng thôn Kon Trang Long Loi</t>
  </si>
  <si>
    <t>(đường + điện…)</t>
  </si>
  <si>
    <t>3ha</t>
  </si>
  <si>
    <t>Bồi thường - GPMB để xây dựng trụ sở Công an huyện</t>
  </si>
  <si>
    <t>Trụ sở Công an xã Đăk La</t>
  </si>
  <si>
    <t>Trụ sở Công an xã Ngọk Réo</t>
  </si>
  <si>
    <t>Trụ sở Công an xã Hà Mòn</t>
  </si>
  <si>
    <t>xã Hà Mòn</t>
  </si>
  <si>
    <t>Trụ sở Công an xã Ngọk Wang</t>
  </si>
  <si>
    <t>xã Ngọk Wang</t>
  </si>
  <si>
    <t>Trụ sở Công an xã Đăk Ui</t>
  </si>
  <si>
    <t>Trụ sở Công an xã Đăk Ngọk</t>
  </si>
  <si>
    <t>Trụ sở Công an xã Đăk Mar</t>
  </si>
  <si>
    <t>Trụ sở Công an xã Đăk Hring</t>
  </si>
  <si>
    <t>Trụ sở Công an xã Đăk Long</t>
  </si>
  <si>
    <t>Trụ sở Công an xã Đăk Pxi</t>
  </si>
  <si>
    <t>Trụ sở BCH quân sự xã Đăk Long</t>
  </si>
  <si>
    <t>Trụ sở BCH quân sự xã Đăk La</t>
  </si>
  <si>
    <t>Chợ Nông thôn mới  xã Đăk Ui</t>
  </si>
  <si>
    <t xml:space="preserve">Công trình dân dụng cấp 4, dưới 400 điểm kinh doanh; </t>
  </si>
  <si>
    <t>Chợ Nông thôn mới  xã Đăk Long</t>
  </si>
  <si>
    <t>Chợ Nông thôn mới  xã Ngọk Wang</t>
  </si>
  <si>
    <t>Đường Trần Quang Khải, TDP6</t>
  </si>
  <si>
    <t>DTP6, thị trấn</t>
  </si>
  <si>
    <t>DTP 6,7 thị trấn</t>
  </si>
  <si>
    <t>DTP 2a, thị trấn</t>
  </si>
  <si>
    <t>DTP1, thị trấn</t>
  </si>
  <si>
    <t>DTP2b, thị trấn</t>
  </si>
  <si>
    <t xml:space="preserve">L=231m, b=6m, </t>
  </si>
  <si>
    <t>Đường Nguyễn Sinh Sắc</t>
  </si>
  <si>
    <t>Đường U Rê</t>
  </si>
  <si>
    <t>Đường Nguyễn Văn Cừ</t>
  </si>
  <si>
    <t>Đường Phạm Ngũ Lão</t>
  </si>
  <si>
    <t>Đường Lý Thường Kiệt</t>
  </si>
  <si>
    <t>Đường Lý Tự Trọng</t>
  </si>
  <si>
    <t>Đường Sư Vạn Hạnh</t>
  </si>
  <si>
    <t>Đường Nguyễn Thượng Hiền</t>
  </si>
  <si>
    <t>Đường Trần Khánh Dư</t>
  </si>
  <si>
    <t xml:space="preserve">Đường Võ Thị Sáu theo quy hoạch, TDP 1 </t>
  </si>
  <si>
    <t xml:space="preserve">Đường Lê Lai theo quy hoạch, TDP 1 </t>
  </si>
  <si>
    <t xml:space="preserve">Cải tạo, nâng cấp đường Trần Nhân Tông, </t>
  </si>
  <si>
    <t>TDP 6, Thị trấn</t>
  </si>
  <si>
    <t xml:space="preserve">Cải tại, nâng cấp đường Nguyễn Bỉnh Khiêm, </t>
  </si>
  <si>
    <t>TDP 2B, Thị trấn</t>
  </si>
  <si>
    <t xml:space="preserve">Cải tại, nâng cấp đường Trương Hán Siêu, </t>
  </si>
  <si>
    <t>L=1,33km. Bm=6m</t>
  </si>
  <si>
    <t>L=1,45km. Bm=6m</t>
  </si>
  <si>
    <t>Công trình: Hệ thống thoát nước nội thị, thị trấn Đăk Hà</t>
  </si>
  <si>
    <t>Chỉnh trang vỉa hè đường Hùng Vương; trung tâm hành chính và một số khu vực khác</t>
  </si>
  <si>
    <t>L=5.500m, B=2,5- 5m</t>
  </si>
  <si>
    <t>L=2.500m</t>
  </si>
  <si>
    <t>hội trường 100 chỗ ngồi, phòng đọc, thư viện 38m2</t>
  </si>
  <si>
    <t>Dự án khu đô thị mới TDP 6, thị trấn Đăk Hà</t>
  </si>
  <si>
    <t>15,6ha</t>
  </si>
  <si>
    <t>56ha</t>
  </si>
  <si>
    <t>8,37ha</t>
  </si>
  <si>
    <t>Chợ thôn 5 xã Hà Mòn</t>
  </si>
  <si>
    <t>Đường tránh lũ từ thôn 10 xã ĐắkPxi đi thôn 2 xã Diên Bình</t>
  </si>
  <si>
    <t>22,5 Km</t>
  </si>
  <si>
    <t>1083-15/11/2012</t>
  </si>
  <si>
    <r>
      <t xml:space="preserve">Dự án khai thác quỹ đất để phát triển kết cấu hạ tầng khu vực đất tại thôn 4, xã Đăk Mar </t>
    </r>
    <r>
      <rPr>
        <i/>
        <sz val="12"/>
        <rFont val="Times New Roman"/>
        <family val="1"/>
      </rPr>
      <t>(đường đất hướng rẽ vào rừng Đăk dụng)</t>
    </r>
  </si>
  <si>
    <t>Trường THCS Đăk Hring. Hạng mục: Xây dựng mới 10 phòng học (06 phòng học; 04 phòng học chức năng) và các hạng mục phụ trợ khác</t>
  </si>
  <si>
    <t>Dự án Đường GTNT từ thôn 9 đi thôn 7 xã Đăk Hring, huyện Đăk Hà</t>
  </si>
  <si>
    <t>Quy hoạch chi tiết xây dựng làng du lịch cộng đồng thôn Kon Trang Long Loi thị trấn Đăk Hà</t>
  </si>
  <si>
    <t>Ban chỉ huy quân sự xã Đăk Ui. Hạng mục: Nhà làm việc và các hạng mục khác</t>
  </si>
  <si>
    <t>Trường TH Lê Văn Tám. Hạng mục: Xây mới 02 phòng học chức năng và các hạng mục phụ trợ khác</t>
  </si>
  <si>
    <t>Trường TH Phan Đình Giót, xã ĐăkHring. Hạng mục: Xây mới 04 phòng học và các hạng mục phụ trợ khác</t>
  </si>
  <si>
    <t>2020-9/2021</t>
  </si>
  <si>
    <t>2020-2021</t>
  </si>
  <si>
    <t xml:space="preserve"> Đăk Mar</t>
  </si>
  <si>
    <t xml:space="preserve">xã Đăk Ui. </t>
  </si>
  <si>
    <t>xã ĐăkHring</t>
  </si>
  <si>
    <t>2916; 29/10/2019</t>
  </si>
  <si>
    <t xml:space="preserve">01 Cụm </t>
  </si>
  <si>
    <t>L=4,918 Km</t>
  </si>
  <si>
    <t>06 phòng học; 04 phòng học chức năng</t>
  </si>
  <si>
    <t xml:space="preserve"> 04 phòng học</t>
  </si>
  <si>
    <t>Công trình: Cụm công nghiệp Đăk Mar</t>
  </si>
  <si>
    <t>Khắc phục sạt lở công trình Đường giai thông tránh lũ từ thôn 10, xã Đăk Pxi, huyện Đăk Hà đi thôn 2, xã Diên Bình huyện Đăk Tô (cầu Km 3+123, cầu Km 14+415 tại địa bàn xã Đăk Pxi)</t>
  </si>
  <si>
    <t>Khắc phục sạt lở công trình Đường giai thông tránh lũ từ thôn 10, xã Đăk Pxi, huyện Đăk Hà đi thôn 2, xã Diên Bình huyện Đăk Tô (Km 15+560 tại địa bàn xã Đăk Pxi)</t>
  </si>
  <si>
    <t xml:space="preserve">Khắc phục sập ngã tường rào, nhà bảo vệ Trường TH Kim </t>
  </si>
  <si>
    <t>Khắc phục, sửa chữa</t>
  </si>
  <si>
    <t>Phân cấp hỗ trợ đầu tư xây dựng hạ tầng cụm công nghiệp (2 DA, CT)</t>
  </si>
  <si>
    <t>02 tầng (Ssdđ=1000m2)</t>
  </si>
  <si>
    <t>Kế hoạch sử dụng đất hàng năm (từ năm 2021-2025)</t>
  </si>
  <si>
    <t>Dự án khu dân cư mới xã Đăk La</t>
  </si>
  <si>
    <t>2,2 ha</t>
  </si>
  <si>
    <t>Toàn huyện</t>
  </si>
  <si>
    <t>120-150 ha</t>
  </si>
  <si>
    <t>5442ha</t>
  </si>
  <si>
    <t>Bồi thường - GPMB để xây dựng cơ sở hạ tầng cụm Công nghiệp Đăk La</t>
  </si>
  <si>
    <t>Sửa chữa, nâng cấp Đường Hai Bà Trưng, thị trấn Đăk Hà; Hạng mục: Nền, mặt đường, vỉa hè đường, công trình thoát nước và ATGT</t>
  </si>
  <si>
    <t>Công trình: Đường (Nhóm 3 và 4) thôn Kon Trang Long Loi, thị trấn Đăk Hà</t>
  </si>
  <si>
    <t>Xây dựng hệ thống hồ sơ địa chính và cơ sở dữ liệu quản lý đất đai thị trấn Đăk Hà, huyện Đăk Hà, tỉnh Kon Tum</t>
  </si>
  <si>
    <t>Tường rào Khu Trung tâm Văn hóa -Thể thao -Du lịch và Truyền thông huyện Đăk Hà</t>
  </si>
  <si>
    <t>Sửa chữa Trụ sở Huyện ủy Đăk Hà</t>
  </si>
  <si>
    <t>Thông tuyến đường Ngô Quyền tại TDP4B và đường Quy hoạch số 2 tại TDP7 thị trấn Đăk Hà</t>
  </si>
  <si>
    <t>Công trình Dự án khai thác quỹ đất khu vực 3.7, tại thôn Tân Lập A, xã Đăk Hring, huyện Đăk Hà</t>
  </si>
  <si>
    <t xml:space="preserve">Công trình: Công viên huyện Đăk Hà. </t>
  </si>
  <si>
    <t xml:space="preserve">793;  08/6/2021 </t>
  </si>
  <si>
    <t xml:space="preserve">779; 04/6/2021 </t>
  </si>
  <si>
    <t>521; 23/4/2021</t>
  </si>
  <si>
    <t>1233; 22/9/2021</t>
  </si>
  <si>
    <t>L=3,7Km, Bn=22,5m, Bm=15m, 
dải ph/cách giữa 1,5m, BT nhựa</t>
  </si>
  <si>
    <t>2022-2025</t>
  </si>
  <si>
    <t>688; 14/5/2021</t>
  </si>
  <si>
    <t>84,5 ha</t>
  </si>
  <si>
    <t>Trường TH +THCS Đăk Ui</t>
  </si>
  <si>
    <t>thị trấn Đăk Hà- xã Đăk Ngọk</t>
  </si>
  <si>
    <t>L=952m; bm=8m; KCMĐ: BTXM và vỉa hè lát gạch, hệ thống thoát nước, ATGT</t>
  </si>
  <si>
    <t>L=800m, Bm=6m. Bê tông nhựa</t>
  </si>
  <si>
    <t>L=750m, b=5-:-6m, Bê tông nhựa</t>
  </si>
  <si>
    <t>L=600m, Bm=6m Bê tông nhựa</t>
  </si>
  <si>
    <t>L=700m, Bm=6m Bê tông nhựa</t>
  </si>
  <si>
    <t>L=300m, Bm=8m, Bê tông nhựa</t>
  </si>
  <si>
    <t>L=900m, Bm=8m, Bê tông nhựa</t>
  </si>
  <si>
    <t>L=1.100m, Bm=8m, Bê tông nhựa</t>
  </si>
  <si>
    <t>L=1.300m, Bm=8m, Bê tông nhựa</t>
  </si>
  <si>
    <t>L=04Km, Bm=8m, Bê tông nhựa</t>
  </si>
  <si>
    <t>L= 0,324 Km; Bm=8m;   Bê tông nhựa</t>
  </si>
  <si>
    <t>L= 560,93m;  Bm=12m. bê tông nhựa</t>
  </si>
  <si>
    <t>L=410m, b=6m, Bê tông nhựa</t>
  </si>
  <si>
    <t>L=350m, b=6m, Bê tông nhựa</t>
  </si>
  <si>
    <t>L=400m, b=6m, Bê tông nhựa</t>
  </si>
  <si>
    <t>L=500m,  Bm=6m, Bê tông nhựa</t>
  </si>
  <si>
    <t>L=380m, Bm=6m, Bê tông nhựa</t>
  </si>
  <si>
    <t>L=390m, Bm=6m    Bê tông nhựa</t>
  </si>
  <si>
    <t>L=400m, Bm=6m    Bê tông nhựa</t>
  </si>
  <si>
    <t>L=420m, Bm=6m    Bê tông nhựa</t>
  </si>
  <si>
    <t>L=280m, Bm=6m    Bê tông nhựa</t>
  </si>
  <si>
    <t>L=140; B= 6m; Bê tông nhựa</t>
  </si>
  <si>
    <t xml:space="preserve">L=130; B= 6m; Bê tông nhựa </t>
  </si>
  <si>
    <t>L=135; B= 6m; Bê tông nhựa</t>
  </si>
  <si>
    <t>2 (L=10m. B=4m) BTCT chịu lực</t>
  </si>
  <si>
    <t>L=10m. B=4m, BTCT chịu lực</t>
  </si>
  <si>
    <t xml:space="preserve"> L=1,5km, Bm=3m. Bê tông xi măng</t>
  </si>
  <si>
    <t xml:space="preserve"> L=1,2km, Bm=3m. Bê tông xi măng</t>
  </si>
  <si>
    <t>L=1,2km, Bm=3m. Bê tông xi măng</t>
  </si>
  <si>
    <t>L=2,2km, Bm=3m. Bê tông xi măng</t>
  </si>
  <si>
    <t>L=2,4km, Bm=3m. Bê tông xi măng</t>
  </si>
  <si>
    <t>Bm=3m. L=8m. BTCT chịu lực</t>
  </si>
  <si>
    <t>Sửa chửa, Nâng cấp công trình thủy lợi Đăk Ha Mát (Đăk Xoa)</t>
  </si>
  <si>
    <t>Tưới 10 ha lúa nước 1 vụ  và 5 ha lúa 2 vụ</t>
  </si>
  <si>
    <t>Sửa chửa, Nâng cấp công trình Đập Đăk Pơe thôn Kon Đao Yôp xã Đăk Long</t>
  </si>
  <si>
    <t>Tưới 6 ha lúa nước và 12 ha cây CN</t>
  </si>
  <si>
    <t>Sửa chữa, nâng cấp</t>
  </si>
  <si>
    <t>05 tầngl S=1.745m2</t>
  </si>
  <si>
    <t>Trung tâm hành chính công của huyện</t>
  </si>
  <si>
    <t>S=250m2</t>
  </si>
  <si>
    <t xml:space="preserve">Sửa chữa, cải tạo Trụ sở làm việc Phòng Nông nghiệp và PTNT </t>
  </si>
  <si>
    <t>Sửa chữa, cải tạo Trụ sở làm việc TT Dịch vụ Nông nghiệp</t>
  </si>
  <si>
    <t>L=560m, Bm=6m, Bê tông nhựa</t>
  </si>
  <si>
    <t xml:space="preserve">Công trình: Lắp đặt Hệ thống Camera giám sát an ninh huyện Đăk Hà </t>
  </si>
  <si>
    <t>Đầu tư CSHT  khu nông nghiệp công nghệ cao Đăk Hà (TDP 5, thị trấn Đăk Hà)</t>
  </si>
  <si>
    <t>49ha</t>
  </si>
  <si>
    <t>Xây dựng kè chống sạt lở đất bờ sông Đăk Pxi tại điểm trường Tô Vĩnh Diện xã Đăk Pxi</t>
  </si>
  <si>
    <t xml:space="preserve">457; 12/4/2021 </t>
  </si>
  <si>
    <t>Nâng cấp sân trung tâm hành chính huyện</t>
  </si>
  <si>
    <t>Sửa chữa cải tạo Trụ sở làm việc của Khối Mặt trận và các đoàn thể</t>
  </si>
  <si>
    <t>Công trình Đường tránh lũ từ thôn 10 xã ĐắkPxi, huyện Đăk Hà đi thôn 2 xã diên bình, huyện Đăk Tô</t>
  </si>
  <si>
    <t>Công trình: Khắc phục sập ngã tường rào, nhà bảo vệ Trường tiểu học Kim Đồng:</t>
  </si>
  <si>
    <t>Huyện ĐắkHà-huyện ĐắkTô</t>
  </si>
  <si>
    <t>2010-2015</t>
  </si>
  <si>
    <t xml:space="preserve">360; 26/3/2021 </t>
  </si>
  <si>
    <t>705; 18/5/2021</t>
  </si>
  <si>
    <t xml:space="preserve">465; 13/4/2021 </t>
  </si>
  <si>
    <t xml:space="preserve">637; 11/5/2021 </t>
  </si>
  <si>
    <t xml:space="preserve">313; 18/3/2020 </t>
  </si>
  <si>
    <t>L=51,8m</t>
  </si>
  <si>
    <t xml:space="preserve">02 phòng </t>
  </si>
  <si>
    <t>S=4275m2</t>
  </si>
  <si>
    <t>L=138m</t>
  </si>
  <si>
    <t>Sửa chữa nhỏ</t>
  </si>
  <si>
    <t>105,60 m2</t>
  </si>
  <si>
    <r>
      <rPr>
        <b/>
        <sz val="12"/>
        <rFont val="Times New Roman"/>
        <family val="1"/>
      </rPr>
      <t>GĐ 1</t>
    </r>
    <r>
      <rPr>
        <sz val="12"/>
        <rFont val="Times New Roman"/>
        <family val="1"/>
      </rPr>
      <t xml:space="preserve">: Xây dựng 08 phòng học + 04 phòng hiệu bộ+ 01 phòng họp Hội đồng+ phụ trợ khác. </t>
    </r>
    <r>
      <rPr>
        <b/>
        <sz val="12"/>
        <rFont val="Times New Roman"/>
        <family val="1"/>
      </rPr>
      <t>GĐ 2</t>
    </r>
    <r>
      <rPr>
        <sz val="12"/>
        <rFont val="Times New Roman"/>
        <family val="1"/>
      </rPr>
      <t>: Xây dựng 11 phòng chức năng</t>
    </r>
  </si>
  <si>
    <r>
      <rPr>
        <b/>
        <sz val="12"/>
        <rFont val="Times New Roman"/>
        <family val="1"/>
      </rPr>
      <t>GĐ 1</t>
    </r>
    <r>
      <rPr>
        <sz val="12"/>
        <rFont val="Times New Roman"/>
        <family val="1"/>
      </rPr>
      <t xml:space="preserve">: 06 phòng học +02 phòng chức năng + phụ trợ khác. </t>
    </r>
    <r>
      <rPr>
        <b/>
        <sz val="12"/>
        <rFont val="Times New Roman"/>
        <family val="1"/>
      </rPr>
      <t>GĐ 2</t>
    </r>
    <r>
      <rPr>
        <sz val="12"/>
        <rFont val="Times New Roman"/>
        <family val="1"/>
      </rPr>
      <t xml:space="preserve">: 08 phòng chức năng + 04 phòng hiệu bộ </t>
    </r>
  </si>
  <si>
    <t>Công trình: Cụm công nghiệp Đăk La</t>
  </si>
  <si>
    <t xml:space="preserve">332; 23/3/2021 </t>
  </si>
  <si>
    <t xml:space="preserve">331; 22/03/2021 </t>
  </si>
  <si>
    <t>Đối ứng NS tỉnh</t>
  </si>
  <si>
    <t>2 Km</t>
  </si>
  <si>
    <t>Trường THCS Nguyễn Huệ; HM: Xây mới 04 phòng chức năng</t>
  </si>
  <si>
    <t>Trường THCS xã Đăk Pxy; HM: xây mới 04 phòng chức năng</t>
  </si>
  <si>
    <t>Trường MG xã Đăk Pxi; HM: 02 phòng học, 01 phòng đa năng và các hạng mục phụ trợ khác</t>
  </si>
  <si>
    <t>Trường TH Trần Quốc Toản; Hạng mục: Phòng học bộ môn</t>
  </si>
  <si>
    <t>04 phòng chức năng</t>
  </si>
  <si>
    <t>02 phòng học, 01 phòng đa năng</t>
  </si>
  <si>
    <t>03 phòng hiệu bộ, 02 phòng học</t>
  </si>
  <si>
    <t>Hỗ trợ các xã nông thôn mới kiểu mẫu, nâng cao (Đăk Mar; Đăk La; Đăk Ngọk và Đăk Hring)</t>
  </si>
  <si>
    <t>Đăk Mar; Đăk La; Đăk Ngọk và Đăk Hring</t>
  </si>
  <si>
    <t>04 xã</t>
  </si>
  <si>
    <t>Sửa chữa Trụ sở làm việc Phòng tài chính - Kế hoạch huyện Đăk Hà</t>
  </si>
  <si>
    <t xml:space="preserve">43 camera </t>
  </si>
  <si>
    <t>Thanh toán KLHT</t>
  </si>
  <si>
    <t>L=15km</t>
  </si>
  <si>
    <t>15/09/2014-06/12/2018</t>
  </si>
  <si>
    <t>669-20/12/2012</t>
  </si>
  <si>
    <t>Bố trí đối ứng các CT MTQG</t>
  </si>
  <si>
    <t>L=1063m</t>
  </si>
  <si>
    <t>2.937,5m2</t>
  </si>
  <si>
    <t>L=710m</t>
  </si>
  <si>
    <t>tỷ lệ 1/500,  quy mô 29,76 ha</t>
  </si>
  <si>
    <t>Đối ứng vốn NQ63</t>
  </si>
  <si>
    <r>
      <t>F</t>
    </r>
    <r>
      <rPr>
        <vertAlign val="subscript"/>
        <sz val="12"/>
        <rFont val="Times New Roman"/>
        <family val="1"/>
      </rPr>
      <t xml:space="preserve">tổng khu đất </t>
    </r>
    <r>
      <rPr>
        <sz val="12"/>
        <rFont val="Times New Roman"/>
        <family val="1"/>
      </rPr>
      <t xml:space="preserve">0,2 ha  </t>
    </r>
    <r>
      <rPr>
        <i/>
        <sz val="12"/>
        <rFont val="Times New Roman"/>
        <family val="1"/>
      </rPr>
      <t/>
    </r>
  </si>
  <si>
    <r>
      <t>1626;  01/12/2020</t>
    </r>
    <r>
      <rPr>
        <i/>
        <sz val="12"/>
        <rFont val="Times New Roman"/>
        <family val="1"/>
      </rPr>
      <t xml:space="preserve"> </t>
    </r>
  </si>
  <si>
    <t>1</t>
  </si>
  <si>
    <t>3</t>
  </si>
  <si>
    <t xml:space="preserve">Sửa chữa, nâng cấp Đường Hai Bà Trưng, thị trấn Đăk Hà; </t>
  </si>
  <si>
    <t>Đối ứng vốn NTM tỉnh</t>
  </si>
  <si>
    <t>Đối ứng vốn cấp bách tỉnh</t>
  </si>
  <si>
    <t>5</t>
  </si>
  <si>
    <t>Đối ứng vốn phân cấp khác NS tỉnh</t>
  </si>
  <si>
    <t>Đường giao thông đi khu sản xuất đoạn từ thôn 2, xã Đăk La đến Trại giam Công an tỉnh Kon Tum</t>
  </si>
  <si>
    <t>L=737m; b=3m. BTXM</t>
  </si>
  <si>
    <t>1213; 17/9/2021</t>
  </si>
  <si>
    <t xml:space="preserve">Cải tạo, nâng cấp đường Tô Hiến Thành, </t>
  </si>
  <si>
    <t>Đường Hoàng Thị Loan, huyện Đăk Hà</t>
  </si>
  <si>
    <t xml:space="preserve"> Đăk La</t>
  </si>
  <si>
    <t>huyện Tu Mơ Rông - Đăk Hà</t>
  </si>
  <si>
    <t>Cầu đi khu dân cư Thống Nhất, Hà Mòn</t>
  </si>
  <si>
    <t>Cầu đi khu dân cư Thôn 3 Hà Mòn</t>
  </si>
  <si>
    <t>Sửa chữa, nâng cấp Trung tâm chính trị huyện</t>
  </si>
  <si>
    <t xml:space="preserve">Xây dựng mới Hội trường; phòng đọc và thư viện -Trung tâm chính trị huyện </t>
  </si>
  <si>
    <t>L=1203m, Bm=3m, BTXM</t>
  </si>
  <si>
    <t xml:space="preserve"> Trong đó: NSĐP</t>
  </si>
  <si>
    <t xml:space="preserve"> 650m2.  Lan can: L= 250m</t>
  </si>
  <si>
    <t>Đường từ Quốc lộ 14 đi thôn 3 xã Hà Mòn (Đường Nguyễn Đình Chiểu)</t>
  </si>
  <si>
    <t xml:space="preserve">Đường Huỳnh Thúc Kháng theo quy hoạch, TDP 1 </t>
  </si>
  <si>
    <t>Nước sinh hoạt tập trung thôn Đăk Lấp (2 điểm khoan) xã Đăk Long</t>
  </si>
  <si>
    <t>Ngọk Wang</t>
  </si>
  <si>
    <t>Ngọk Réo</t>
  </si>
  <si>
    <t>Trường Mẫu giáo xã Ngọk Réo; Hạng mục: Xây mới nhà hiệu bộ, 02 phòng học và các công trình phụ trợ</t>
  </si>
  <si>
    <t>Quy hoạch sử dụng đất giai đoạn 2021-2030</t>
  </si>
  <si>
    <t>Trường TH&amp;THCS xã Ngọk Wang</t>
  </si>
  <si>
    <t>Xây mới trụ sở  xã Ngọk Wang (02 tầng) và các hạng mục phụ trợ khác</t>
  </si>
  <si>
    <t xml:space="preserve">1550 ha </t>
  </si>
  <si>
    <t>Dự án hỗ trợ trồng rừng sản xuất giai đoạn 2021-2025 trên địa bàn huyện Đăk Hà</t>
  </si>
  <si>
    <t>Dự kiến Kế hoạch trung hạn 2021-2025</t>
  </si>
  <si>
    <t>L=3,7Km, Bn=22,5m, Bm=15m, dải ph/cách giữa 1,5m, BT nhựa</t>
  </si>
  <si>
    <t>L=7,2Km, Bn=22,5m, Bm=15m, dải ph/cách giữa 1,5m, BT nhựa</t>
  </si>
  <si>
    <t>Đường từ TL671 (thôn 1 Hà Mòn) đến Lê Hồng Phong (TDP8) (Trung tâm dạy nghề)</t>
  </si>
  <si>
    <t>Đường từ thôn 3, Hà Mòn (giao với đường liên xã) đến thôn 4, Đăk Mar (sân phơi Công ty 734)</t>
  </si>
  <si>
    <t xml:space="preserve">Đường Ngô Gia Tự (TDP1) đến đường Nguyễn Khuyến (TDP5) (đường vào Trường Nguyễn Bá Ngọc), </t>
  </si>
  <si>
    <t>Trường phổ thông dân tộc nội trú - THCS xã Ngọk Réo</t>
  </si>
  <si>
    <t>Công trình: Nhà máy nước Đăk Ui Hạng mục: Làm mới 01 giếng khoan, cải tạo, sửa chữa 01 giếng khoan vận hành hệ thống cấp nước, cải tạo sửa chữa nhà máy xử lý nước</t>
  </si>
  <si>
    <t>Xây mới 02 phòng học bộ môn trường chính -Trường TH Kim Đồng</t>
  </si>
  <si>
    <t>Đăk La - NgọkWang</t>
  </si>
  <si>
    <t>Đường điện từ xã Đăk La đi thôn 5 xã Ngọk Wang</t>
  </si>
  <si>
    <t>Trường Mẫu Giáo xã Ngọk Wang (trường chính). Hạng mục: Sân bê tông;  Phòng hiệu bộ và bếp ăn</t>
  </si>
  <si>
    <t>5 ha</t>
  </si>
  <si>
    <t>Hà Mòn, thị trấn</t>
  </si>
  <si>
    <t>Thôn Đăk Bình, xã Đăk Ngọk</t>
  </si>
  <si>
    <t>Nhà làm viên Ban Chỉ huy quân sự xã Đăk Ngọk ; Hạng mục nhà làm việc và các hạng mục khác</t>
  </si>
  <si>
    <t>Sửa chữa, cải tạo trụ sở xã Đăk Ngọk</t>
  </si>
  <si>
    <t>Sửa chữa, cải tạo trụ sở xã Đăk Mar</t>
  </si>
  <si>
    <t>Sửa chữa, cải tạo trụ sở xã Hà Mòn</t>
  </si>
  <si>
    <t>Sửa chữa, cải tạo trụ sở thị trấn</t>
  </si>
  <si>
    <t>thôn Tân Lập A, ĐăkHring</t>
  </si>
  <si>
    <t>TDP 4a, thị trấn</t>
  </si>
  <si>
    <t>TDP 4b, thị trấn</t>
  </si>
  <si>
    <t>DTP 2b, thị trấn</t>
  </si>
  <si>
    <t>Trường TH&amp;THCS Đăk Ui</t>
  </si>
  <si>
    <t>Thống kê đất đai hàng năm (từ năm 2021-2025)</t>
  </si>
  <si>
    <t xml:space="preserve">412; 01/4/2021 </t>
  </si>
  <si>
    <t>Dự án khai thác quỹ đất  khu vực dân cư tại thôn Đăk Bình, xã Đăk Ngọk</t>
  </si>
  <si>
    <t>1411; 28/10/2021</t>
  </si>
  <si>
    <t>1390; 25/10/2021</t>
  </si>
  <si>
    <t>602; 05/5/2021</t>
  </si>
  <si>
    <t xml:space="preserve">381; 29/3/2021 </t>
  </si>
  <si>
    <t>Đối ứng NSTW</t>
  </si>
  <si>
    <t>Lũy kế vốn bố trí đến hết năm 2020</t>
  </si>
  <si>
    <t xml:space="preserve"> Đăk La - Ngọk Réo</t>
  </si>
  <si>
    <t>Đường giao thông nông thôn từ xã Đăk La đi Ngọk Réo  huyện Đăk Hà, tỉnh Kon Tum</t>
  </si>
  <si>
    <t>PHỤ BIỂU  02</t>
  </si>
  <si>
    <t xml:space="preserve"> DỰ KIẾN KẾ HOẠCH ĐẦU TƯ CÔNG TRUNG HẠN GIAI ĐOẠN 2021 - 2025 
VỐN NS TRUNG ƯƠNG (CHỜ TW PHÂN BỔ)</t>
  </si>
  <si>
    <t>Lũy kế vốn bố trí từ khởi công đến hết năm 2020</t>
  </si>
  <si>
    <t>Trong đó: vốn NSTW</t>
  </si>
  <si>
    <t xml:space="preserve"> Trong đó</t>
  </si>
  <si>
    <t>NS TW</t>
  </si>
  <si>
    <t>Thanh toán KL XDHT</t>
  </si>
  <si>
    <t>huyệnTu Mơ Rông và  Đăk Hà</t>
  </si>
  <si>
    <t>L=7,2km</t>
  </si>
  <si>
    <t xml:space="preserve">NSTW hỗ trợ </t>
  </si>
  <si>
    <t>Đường giao thông từ thôn 10 đi đường tránh lũ xã Đăk Pxi, huyện Đăk Hà.</t>
  </si>
  <si>
    <t>L=800m.</t>
  </si>
  <si>
    <t>Hệ thống thu gom nước và và sử lý nước thải CCN - TTCN làng nghề</t>
  </si>
  <si>
    <t>Khởi công mới</t>
  </si>
  <si>
    <t>Kè hai bên suối Đăk Ui, kết hợp đường giao thông, công viên cây xanh, hệ thống điện chiếu sáng và một số công trình hạ tầng kỹ thuật khác thị trấn Đăk Hà, huyện Đăk Hà</t>
  </si>
  <si>
    <t xml:space="preserve"> L=2x2,5 km=5 km.  Bm=2*8m=16m</t>
  </si>
  <si>
    <r>
      <t>F</t>
    </r>
    <r>
      <rPr>
        <vertAlign val="subscript"/>
        <sz val="12"/>
        <rFont val="Times New Roman"/>
        <family val="1"/>
      </rPr>
      <t xml:space="preserve">tưới </t>
    </r>
    <r>
      <rPr>
        <sz val="12"/>
        <rFont val="Times New Roman"/>
        <family val="1"/>
      </rPr>
      <t xml:space="preserve">190 ha  </t>
    </r>
    <r>
      <rPr>
        <i/>
        <sz val="12"/>
        <rFont val="Times New Roman"/>
        <family val="1"/>
      </rPr>
      <t>(115 ha lúa 2 vụ và 75 ha cà phê</t>
    </r>
    <r>
      <rPr>
        <sz val="12"/>
        <rFont val="Times New Roman"/>
        <family val="1"/>
      </rPr>
      <t>)</t>
    </r>
  </si>
  <si>
    <r>
      <t>F</t>
    </r>
    <r>
      <rPr>
        <vertAlign val="subscript"/>
        <sz val="12"/>
        <rFont val="Times New Roman"/>
        <family val="1"/>
      </rPr>
      <t xml:space="preserve">tưới </t>
    </r>
    <r>
      <rPr>
        <sz val="12"/>
        <rFont val="Times New Roman"/>
        <family val="1"/>
      </rPr>
      <t xml:space="preserve">156ha  </t>
    </r>
    <r>
      <rPr>
        <i/>
        <sz val="12"/>
        <rFont val="Times New Roman"/>
        <family val="1"/>
      </rPr>
      <t>(50 ha lúa 2 vụ và 106 ha cà phê</t>
    </r>
    <r>
      <rPr>
        <sz val="12"/>
        <rFont val="Times New Roman"/>
        <family val="1"/>
      </rPr>
      <t>)</t>
    </r>
  </si>
  <si>
    <r>
      <t>F</t>
    </r>
    <r>
      <rPr>
        <vertAlign val="subscript"/>
        <sz val="12"/>
        <rFont val="Times New Roman"/>
        <family val="1"/>
      </rPr>
      <t xml:space="preserve">tưới </t>
    </r>
    <r>
      <rPr>
        <sz val="12"/>
        <rFont val="Times New Roman"/>
        <family val="1"/>
      </rPr>
      <t xml:space="preserve">108ha  </t>
    </r>
    <r>
      <rPr>
        <i/>
        <sz val="12"/>
        <rFont val="Times New Roman"/>
        <family val="1"/>
      </rPr>
      <t>(53 ha lúa 2 vụ và 55 ha cà phê</t>
    </r>
    <r>
      <rPr>
        <sz val="12"/>
        <rFont val="Times New Roman"/>
        <family val="1"/>
      </rPr>
      <t>)</t>
    </r>
  </si>
  <si>
    <t>Đường giao thông từ Quốc lộ 14  xã Đăk La đi trung tâm xã Đăk Hring, huyện Đăk Hà.</t>
  </si>
  <si>
    <t>Xã Đăk La, đến xã Đăk Hring</t>
  </si>
  <si>
    <t>L=33,84km</t>
  </si>
  <si>
    <t xml:space="preserve">Đường giao thông liên xã Đăk Ngọk  đi xã Đăk Long huyện Đăk Hà, tỉnh Kon Tum </t>
  </si>
  <si>
    <t>Xã Đăk Ngọk, Đăk Long</t>
  </si>
  <si>
    <t>L=12km</t>
  </si>
  <si>
    <t>Đăk Pxi- Đăk Long - thị trấn Đăk Hà</t>
  </si>
  <si>
    <t>L=3,5km</t>
  </si>
  <si>
    <t>Công trình tôn tạo khu di tích lịch sử cách mạng "Căn cứ kháng chiến Đăk Ui" huyện Đăk Hà</t>
  </si>
  <si>
    <t>Đường 24/3 đi lòng hồ Plei Krông</t>
  </si>
  <si>
    <t>3,5km</t>
  </si>
  <si>
    <t>Đường giao thông từ đường Huyện lộ vào xã Đăk Ui (qua khỏi đường dây 500 kV) nhập vào đường Nguyễn Khuyến (Tổ dân phố 5) cắt qua đường Hùng Vương, qua khu vực TDP 4B (cắt qua suối Đăk H Man) và điểm cuối kết thúc tại thôn 5 xã Đăk Mar (giao với đường vào Kon Gung)</t>
  </si>
  <si>
    <t>Đăk Ui - Thị trấn - Đăk Mar</t>
  </si>
  <si>
    <t>6,4km</t>
  </si>
  <si>
    <t>L=3,5Km, Bn=12m, Bm=07m, mặt bê tông nhựa</t>
  </si>
  <si>
    <t>L=3,2Km, Bn=12m, Bm=07m, mặt bê tông nhựa</t>
  </si>
  <si>
    <t>Dự án Hồ chứa nước Đăk Măng, xã Ngọk Réo, huyện Đăk Hà</t>
  </si>
  <si>
    <t>Dự án Nâng cấp Đập Kon Braih xã Ngọk Réo, huyện Đăk Hà</t>
  </si>
  <si>
    <t>xã  Ngọk Wang</t>
  </si>
  <si>
    <t>Xã Ngọk Réo</t>
  </si>
  <si>
    <t>Trả nợ KLHT</t>
  </si>
  <si>
    <t>Chuyển tiếp</t>
  </si>
  <si>
    <t>1347; 16/10/2020</t>
  </si>
  <si>
    <t>Dự án khai thác quỹ đất dọc hai bên tuyến đường phía Đông QL 14 (đoạn từ tỉnh lộ 671 đến giáp đường Lê Hồng Phong)</t>
  </si>
  <si>
    <t>1418; 29/10/2021</t>
  </si>
  <si>
    <t>Giếng khoan phục vụ nước sinh hoạt cho nhân dân thôn Kon Gu II (01 giếng)</t>
  </si>
  <si>
    <t>1083; 15/11/2012</t>
  </si>
  <si>
    <t>424; 05/4/2021</t>
  </si>
  <si>
    <t>Trường Mầm non Sơn Ca; Hạng mục: Xây mới 02 phòng học; 01 phòng đa năng và các hạng mục phụ trợ khác</t>
  </si>
  <si>
    <t>1461; 04/11/2021</t>
  </si>
  <si>
    <t>Xây dựng mới Công viên Đăk Hà; Hạng mục: Đền bù, GPMB, đường nội bộ và các hạng mục khác</t>
  </si>
  <si>
    <t>1148; 27/8/2021</t>
  </si>
  <si>
    <t>750; 01/6/2021</t>
  </si>
  <si>
    <t>Ngân sách tỉnh hỗ trợ công trình cấp bách (05 DA, CT)</t>
  </si>
  <si>
    <t>Phân cấp hỗ trợ nông thôn mới (bao gồm Nguồn XSKT) (16 DA, CT)</t>
  </si>
  <si>
    <t>Nguồn NS tỉnh phân cấp hỗ trợ khác (20 DA, CT)</t>
  </si>
  <si>
    <t>Ngân sách trung ương phân cấp hỗ trợ  (01 CT)</t>
  </si>
  <si>
    <t>1628; 01/12/2020</t>
  </si>
  <si>
    <t>Đường từ Quốc lộ 14 đi cụm công nghiệp Đăk Mar, huyện Đăk Hà</t>
  </si>
  <si>
    <t>Ngân sách tỉnh  (43 DA, CT)</t>
  </si>
  <si>
    <t>Dự án Hồ chứa nước Thôn 2, xã  Ngọk Wang, huyện Đăk Hà</t>
  </si>
  <si>
    <t>Kè chống sạt lở  vùng ảnh hưởng lũ lụt sông Đăk Pxi, Đăk Long và một số thôn của thị trấn Đăk Hà</t>
  </si>
  <si>
    <t>Dự án: Đập thủy lợi thôn 7, xã Đăk Hring, huyện Đăk Hà</t>
  </si>
  <si>
    <t>xã Đăk Hring, xã Đăk Long</t>
  </si>
  <si>
    <t>Bồi thường - GPMB để xây dựng trụ sở BCH quân sự huyện</t>
  </si>
  <si>
    <t>Trụ sở BCH quân sự xã Đăk Pxi</t>
  </si>
  <si>
    <t>Trụ sở BCH quân sự xã Đăk Hring</t>
  </si>
  <si>
    <t>Trụ sở BCH quân sự xã Đăk Mar</t>
  </si>
  <si>
    <t>Trụ sở BCH quân sự xã Ngọk Wang</t>
  </si>
  <si>
    <t>Trụ sở BCH quân sự xã Ngọk Réo</t>
  </si>
  <si>
    <t>Trụ sở BCH quân sự xã Hà Mòn</t>
  </si>
  <si>
    <t>Trụ sở BCH quân sự thị trấn</t>
  </si>
  <si>
    <t>Trụ sở Công an thị trấn Đăk Hà</t>
  </si>
  <si>
    <t>Dự án: Đường Trương Quang Trọng (Đoạn từ đường Hoàng Thị Loan đến đường Chu Văn An), thị trấn Đăk Hà</t>
  </si>
  <si>
    <t>L=858m; Bn=12m; Bm=6m; mặt đường BTN</t>
  </si>
  <si>
    <t>Công trình: Đường đi khu sản xuất Đăk Mô, thôn Kon Tu, xã Đăk Ui</t>
  </si>
  <si>
    <t>L=4km; Bn=4m; Bm=3m; mặt đường BTXM</t>
  </si>
  <si>
    <t>xã Hà Mòn, Đăk Mar</t>
  </si>
  <si>
    <t>Móng trụ BTCT; Hệ khung thép ống tròn; bảng điện tử;…</t>
  </si>
  <si>
    <t>Công trình: Cổng chào vào các cửa ngõ phía Bắc và phía Nam huyện Đăk Hà (số lượng 02 CK)</t>
  </si>
  <si>
    <t>Công trình: Đường vào Tổ hợp chăn nuôi, trồng trọt và chế biến thực phẩm xuất khẩu của Công ty Cổ phần Tập đoàn Mavin</t>
  </si>
  <si>
    <t>Bố trí thanh toán khối lượng hoàn thành các công trình sau quyết toán</t>
  </si>
  <si>
    <t>04 phòng làm việc và các hạng mục phụ trợ khác</t>
  </si>
  <si>
    <t>Nguồn tiết kiệm chi; tăng thu; kết dư, chuyển nguồn năm trước sang… của ngân sách huyện (95 DA, CT)</t>
  </si>
  <si>
    <r>
      <t>F</t>
    </r>
    <r>
      <rPr>
        <vertAlign val="subscript"/>
        <sz val="12"/>
        <color rgb="FFFF0000"/>
        <rFont val="Times New Roman"/>
        <family val="1"/>
      </rPr>
      <t xml:space="preserve">tưới </t>
    </r>
    <r>
      <rPr>
        <sz val="12"/>
        <color rgb="FFFF0000"/>
        <rFont val="Times New Roman"/>
        <family val="1"/>
      </rPr>
      <t xml:space="preserve"> 630 ha  </t>
    </r>
    <r>
      <rPr>
        <i/>
        <sz val="12"/>
        <color rgb="FFFF0000"/>
        <rFont val="Times New Roman"/>
        <family val="1"/>
      </rPr>
      <t>(180 ha lúa 2 vụ và 450 ha cà phê</t>
    </r>
    <r>
      <rPr>
        <sz val="12"/>
        <color rgb="FFFF0000"/>
        <rFont val="Times New Roman"/>
        <family val="1"/>
      </rPr>
      <t>)</t>
    </r>
  </si>
  <si>
    <r>
      <t>F</t>
    </r>
    <r>
      <rPr>
        <vertAlign val="subscript"/>
        <sz val="12"/>
        <rFont val="Times New Roman"/>
        <family val="1"/>
      </rPr>
      <t xml:space="preserve">tổng khu đất </t>
    </r>
    <r>
      <rPr>
        <sz val="12"/>
        <rFont val="Times New Roman"/>
        <family val="1"/>
      </rPr>
      <t>11,5 ha  (9,13 ha tạo vốn, giao thông và khác 2,37ha; đường GT L=0,55km)</t>
    </r>
  </si>
  <si>
    <r>
      <t>F</t>
    </r>
    <r>
      <rPr>
        <vertAlign val="subscript"/>
        <sz val="12"/>
        <rFont val="Times New Roman"/>
        <family val="1"/>
      </rPr>
      <t xml:space="preserve">tổng khu đất </t>
    </r>
    <r>
      <rPr>
        <sz val="12"/>
        <rFont val="Times New Roman"/>
        <family val="1"/>
      </rPr>
      <t>4,7 ha  (1,84 ha tạo vốn, XD cơ sở hạ tầng 0,55ha)</t>
    </r>
  </si>
  <si>
    <r>
      <t>F</t>
    </r>
    <r>
      <rPr>
        <vertAlign val="subscript"/>
        <sz val="12"/>
        <rFont val="Times New Roman"/>
        <family val="1"/>
      </rPr>
      <t xml:space="preserve">tổng khu đất </t>
    </r>
    <r>
      <rPr>
        <sz val="12"/>
        <rFont val="Times New Roman"/>
        <family val="1"/>
      </rPr>
      <t>1,94 ha  (1,42 ha tạo vốn, XD cơ sở hạ tầng 0,5ha; đường GT L=210m)</t>
    </r>
  </si>
  <si>
    <t xml:space="preserve">SC khoảng 1.564,68 m2 </t>
  </si>
  <si>
    <t>2022-</t>
  </si>
  <si>
    <t>2015-2019</t>
  </si>
  <si>
    <t>Sửa chữa, tôn tạo</t>
  </si>
  <si>
    <t>L=1,5km; Bn=9m; Bm=6m; Mặt đường BTXM</t>
  </si>
  <si>
    <t>Hỗ trợ thôn thống nhất (Mương thoát nước)</t>
  </si>
  <si>
    <t>Rãnh thoát nước BTXM</t>
  </si>
  <si>
    <t>132; 18/10/2021</t>
  </si>
  <si>
    <t>Sửa chữa, nâng cấp tuyến đường từ QL 14 đi UBND xã Hà Mòn (đường Trường Chinh)</t>
  </si>
  <si>
    <t>Tổng cộng (19 DA, CT)</t>
  </si>
  <si>
    <t xml:space="preserve">(Ban hành kèm theo Nghị quyết  số:           /NQ-HĐND , ngày 21  tháng 12 năm 2021 của Hội đồng nhân dân huyện Đăk Hà) </t>
  </si>
  <si>
    <t xml:space="preserve">(Kèm theo Công văn số:       /UBND-TCKH ngày       /7/2023 của Uỷ ban nhân dân huyện Đăk Hà) </t>
  </si>
  <si>
    <t>Quy mô (dự kiến)</t>
  </si>
  <si>
    <t>TỔNG CỘNG</t>
  </si>
  <si>
    <t>Phân cấp cân đối theo tiêu chí quy định tại Nghị quyết số 63/2020/NQ-HĐND tỉnh</t>
  </si>
  <si>
    <t>1083; 12/8/2021
+1149; 299/2022</t>
  </si>
  <si>
    <t>UBND xã Hà Mòn; Trung tâm VH-TT-DL&amp;TT</t>
  </si>
  <si>
    <t>BQL DA ĐTXD</t>
  </si>
  <si>
    <t>Đường giao thông từ TDP 10, thị trấn Đăk Hà đi xã Đăk Ngọk (Đoạn từ nhà ông Đoàn Ngọc Còi, TDP 10 đến giáp rang giới xã Đăk Ngọk); Hạng mục: Nền, mặt đường, vỉa hè và công trình thoát nước</t>
  </si>
  <si>
    <t>PHỤ LỤC IV</t>
  </si>
  <si>
    <t>CHI TIẾT KẾ HOẠCH ĐẦU TƯ CÔNG TRUNG HẠN GIAI ĐOẠN 2021 - 2025 
VỐN PHÂN CẤP NGÂN SÁCH ĐỊA PHƯƠNG HUYỆN ĐĂK HÀ (BẢNG TÍCH HỢP)</t>
  </si>
  <si>
    <t>2023-2023</t>
  </si>
  <si>
    <t>245; 04/4/2023</t>
  </si>
  <si>
    <t>Bố trí đối ứng các Chương trình mục tiêu quốc gia sử dụng NSTW giai đoạn 2021-2025</t>
  </si>
  <si>
    <t>Các cơ quan, đơn vị thuộc huyện</t>
  </si>
  <si>
    <t>Trường MG xã Đăk Long; Hạng mục: Xây mới bếp ăn (điểm trường chính; 02 phòng học (điểm trường thôn Kon Teo-Đăk Lấp) và các hạng mục phụ trợ khác</t>
  </si>
  <si>
    <t>Xây mới bếp ăn (điểm trường chính; 02 phòng học (điểm trường thôn Kon Teo-Đăk Lấp) và các hạng mục phụ trợ khác</t>
  </si>
  <si>
    <t>2024-2025</t>
  </si>
  <si>
    <t>Trường THCS xã Đăk La: Hạng mục: Xây mới phòng học; Phòng chức năng; Phòng bảo vệ và các hạng mục phụ trợ khác</t>
  </si>
  <si>
    <t>Trường TH Lê Quý Đôn; Hạng mục: Xây mới phòng học; Phòng học bộ môn và các hạng mục phụ trợ khác</t>
  </si>
  <si>
    <t>Giếng khoan trụ sở HĐND và UBND huyện Đăk Hà</t>
  </si>
  <si>
    <t>01 giếng khoan; trang thiết bị cấp, thoát nước</t>
  </si>
  <si>
    <t>Tổ hợp các
phòng chức năng, phòng bảo vệ và các hạng mục phụ trợ khác</t>
  </si>
  <si>
    <t>2023-2025</t>
  </si>
  <si>
    <t>Đầu tư mới và  nâng cấp hệ thống truyền thanh cơ sở ứng dụng công nghệ thông tin - viễn thông trên địa bàn xã Hà Mòn; thị trấn; xã Đăk Pxi; xã Đăk Mar; xã Ngọc Réo; xã Ngọc Wang</t>
  </si>
  <si>
    <t>06 xã</t>
  </si>
  <si>
    <t>Điều chỉnh giảm KH vốn tại PL II</t>
  </si>
  <si>
    <t>Các dự án đầu tư phát triển thuộc các CTMTQG</t>
  </si>
  <si>
    <t>L= 0,324 Km; Bm=8m; Bê tông nhựa</t>
  </si>
  <si>
    <t>Bổ sung danh mục tại PL III</t>
  </si>
  <si>
    <t>Tổng KH vốn giai đoạn không thay đổi</t>
  </si>
  <si>
    <t>Điều chỉnh chuyển KH vốn tại Nghị quyết số 39/NQ-HĐND ngày 25/11/2022 của HĐND huyện</t>
  </si>
  <si>
    <t>Đơn vị chủ đầu tư (nếu có)</t>
  </si>
  <si>
    <t>Kế hoạch trung hạn 2021-2025 điều chỉnh đợt này</t>
  </si>
  <si>
    <t>Phân cấp ngân sách huyện</t>
  </si>
  <si>
    <t>Trường mầm non xã Đăk Ngọk; Hạng mục: Tổ hợp các phòng chức năng, phòng bảo vệ và các hạng mục phụ trợ khác</t>
  </si>
  <si>
    <t>Nhà văn hoá thị trấn Đăk Hà</t>
  </si>
  <si>
    <t>01 tầng</t>
  </si>
  <si>
    <t>thị trấn Đăk Hà và một phần của thôn 5, xã Hà Mòn</t>
  </si>
  <si>
    <t>Khu hiệu bộ; phòng đa chức năng, phòng bộ môn và các hạng mục phụ trợ khác</t>
  </si>
  <si>
    <t>Trường TH Lê Văn Tám</t>
  </si>
  <si>
    <t>Trường THCS Thị trấn Đăk Hà</t>
  </si>
  <si>
    <t>Theo Quyết định giao KH đầu tư công hằng năm của tỉnh và theo số thực tế được cấp (Năm 2022 cấp thực tế 1.497 triệu; KH năm 2023: 1.800 triệu; dự kiến KH năm 2024: 1.500 triệu và năm 2025: 1.500 triệu)</t>
  </si>
  <si>
    <t>Phân theo nguồn vốn</t>
  </si>
  <si>
    <t>Cân đối theo tiêu chí tại NQ 63/2020/NQ-HĐND</t>
  </si>
  <si>
    <t>Ngân sách tỉnh phân cấp hỗ trợ XDNTM</t>
  </si>
  <si>
    <t>Ngân sách tỉnh phân cấp hỗ trợ từ nguồn thu tiền sử dụng đất</t>
  </si>
  <si>
    <t>Ngân sách tỉnh hỗ trợ phát triển kinh tế tập thể, HTX</t>
  </si>
  <si>
    <t>Trường TH Trần Quốc Toản</t>
  </si>
  <si>
    <t>Xây mới Khu hiệu bộ và các hạng mục phụ trợ khác</t>
  </si>
  <si>
    <t>Tổng ngân sách huyện phải bố trí đối ứng theo quy định so với nguồn NSTW cả giai đoạn 2021-2025 (kể cả nguồn NSTW bổ sung) là 34.200 triệu đồng. Trong đó NQ 75-HĐND huyện đã bố trí 3.000 triệu đồng từ nguồn tăng thu, tiết kiệm chi, …</t>
  </si>
  <si>
    <t>PHỤ LỤC</t>
  </si>
  <si>
    <t>Vốn khác</t>
  </si>
  <si>
    <t>Tổng mức đầu tư</t>
  </si>
  <si>
    <t>Trường TH Kơ Pa Kơ Lơng; Hạng mục: Xây mới 02 phòng học và các hạng mục phụ trợ khác</t>
  </si>
  <si>
    <t>Thực hiện nhiệm vụ chi đo đạc, đăng ký đất đai, cấp giấy chứng nhận, xây dựng cơ sở dữ liệu đất đai, đăng ký biến động, chỉnh lý hồ sơ địa chính thường xuyên; Lập, điều chỉnh quy hoạch, kế hoạch sử dụng đất cấp huyện giai đoạn 2021-2030; Lập kế hoạch sử dụng đất hằng năm; Thống kê đất đai hằng năm; Đăng ký biến động, chỉnh lý hồ sơ địa chính thường xuyên theo Chỉ thị số 1474/CT-TTg ngày 24/8/2011 của Thủ tướng Chính phủ; ...</t>
  </si>
  <si>
    <t xml:space="preserve">DANH MỤC CÁC CÔNG TRÌNH ĐẦU TƯ CÔNG TRUNG HẠN GIAI ĐOẠN 2021 - 2025 THUỘC NGUỒN VỐN PHÂN CẤP NGÂN SÁCH ĐỊA PHƯƠNG HUYỆN ĐĂK HÀ (BỔ SUNG) </t>
  </si>
  <si>
    <t>Lắp đặt biển tên đường phố, thị trấn Đăk Hà và một phần xã Hà Mòn</t>
  </si>
  <si>
    <t>BC số 139 ngày 04/8/2023 của BQLDAĐTXD huyện</t>
  </si>
  <si>
    <t>BC số 141 ngày 04/8/2023 của BQLDAĐTXD huyện</t>
  </si>
  <si>
    <t>BC số 140 ngày 04/8/2023 của BQLDAĐTXD huyện</t>
  </si>
  <si>
    <t>BC số 138 ngày 04/8/2023 của BQLDAĐTXD huyện</t>
  </si>
  <si>
    <t>BC số 134 ngày 06/3/2023 của Văn phòng HĐND-UBND huyện</t>
  </si>
  <si>
    <t>BC số 142 ngày 09/8/2023 của Phòng KT&amp;HT huyện</t>
  </si>
  <si>
    <t>BC số 143 ngày 04/8/2023 của BQLDAĐTXD huyện</t>
  </si>
  <si>
    <t>BC số 135 ngày 03/8/2023 của BQLDAĐTXD huyện</t>
  </si>
  <si>
    <t>BC số 142 ngày 04/8/2023 của BQLDAĐTXD huyện</t>
  </si>
  <si>
    <t>BC số 136 ngày 03/8/2023 của BQLDAĐTXD huyện</t>
  </si>
  <si>
    <t>Được phân bổ KH vốn giai đoạn tại Nghị quyết số 36/NQ-HĐND ngày 13/7/2023 của HĐND tỉnh Kon Tum</t>
  </si>
  <si>
    <t>Hỗ trợ đầu tư xây dựng đường GTNT</t>
  </si>
  <si>
    <t>Thực hiện Nghị quyết số 64/2021/NQ-HĐND ngày 29/9/2021 và Nghị quyết số 29/2022/NQ-HĐND ngày 30/8/2022 của HĐND huyện</t>
  </si>
  <si>
    <t>Hỗ trợ đầu tư cơ sở hạ tầng</t>
  </si>
  <si>
    <t>Hỗ trợ đầu tư cơ sở hạ tầng các HTX trên địa bàn huyện</t>
  </si>
  <si>
    <t>Cổng chào vào các cửa ngõ phía Bắc và phía Nam huyện Đăk Hà</t>
  </si>
  <si>
    <t>Khoảng 200 vị trí</t>
  </si>
  <si>
    <t>02 cổng (Móng trụ BTCT; Hệ khung thép; bảng điện tử;…)</t>
  </si>
  <si>
    <t>02 phòng học; 04 phòng bộ môn và các hạng mục phụ trợ khác</t>
  </si>
  <si>
    <t>02 phòng học và các hạng mục phụ trợ khác</t>
  </si>
  <si>
    <t>02 phòng học; 04 phòng chức năng và phòng bảo vệ và các hạng mục phụ trợ khác</t>
  </si>
  <si>
    <t>Xây mới nhà tập đa năng, phòng Lab tiếng Anh (điểm trường Chính); Xây mới tường rào, sửa chữa điểm trường phụ và các hạng mục phụ trợ khác</t>
  </si>
  <si>
    <t>Thu tiền sử dụng đất ngân sách huyện</t>
  </si>
  <si>
    <t>Lĩnh vực/Danh mục công trình</t>
  </si>
  <si>
    <t>Giao thông</t>
  </si>
  <si>
    <t>Hạ tầng kỹ thuật</t>
  </si>
  <si>
    <t>Giáo dục - đào tạo</t>
  </si>
  <si>
    <t>Đo đạt, thống kê đất đai</t>
  </si>
  <si>
    <t>Quản lý Nhà nước và tổ chức chính trị, tổ chức chính trị - xã hội; tổ chức kinh tế</t>
  </si>
  <si>
    <t>BC số 148 ngày 11/8/2023 của Phòng KT&amp;HT huyện</t>
  </si>
  <si>
    <t>V</t>
  </si>
  <si>
    <t>VI</t>
  </si>
  <si>
    <t>Lĩnh vực khác</t>
  </si>
  <si>
    <t>-</t>
  </si>
  <si>
    <t>T/g KC-HT (Dự kiến)</t>
  </si>
  <si>
    <t>Hỗ trợ thực hiện theo Nghị quyết 64/2021/NQ-HĐND ngày 29/9/2021 của HĐND huyện</t>
  </si>
  <si>
    <t>BC số 159 ngày 30/8/2023 của BQLDAĐTXD huyện</t>
  </si>
  <si>
    <t>Ngân sách trung ương thực hiện các CTMTQG</t>
  </si>
  <si>
    <t>(Kèm theo Tờ trình số:         /TTr-UBND ngày        /      /2023 của Uỷ ban nhân dân huyện Đăk Hà)</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</si>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</sst>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_(* #,##0.000_);_(* \(#,##0.000\);_(* &quot;-&quot;??_);_(@_)"/>
  </numFmts>
  <fonts count="25" x14ac:knownFonts="1">
    <font>
      <sz val="13"/>
      <name val="Times New Roman"/>
    </font>
    <font>
      <sz val="13"/>
      <name val="Times New Roman"/>
      <family val="1"/>
    </font>
    <font>
      <sz val="10"/>
      <name val="MS Sans Serif"/>
      <family val="2"/>
    </font>
    <font>
      <sz val="10"/>
      <name val="Arial"/>
      <family val="2"/>
    </font>
    <font>
      <sz val="12"/>
      <name val="Times New Roman"/>
      <family val="1"/>
    </font>
    <font>
      <i/>
      <sz val="12"/>
      <name val="Times New Roman"/>
      <family val="1"/>
    </font>
    <font>
      <b/>
      <i/>
      <sz val="12"/>
      <name val="Times New Roman"/>
      <family val="1"/>
    </font>
    <font>
      <sz val="11"/>
      <color indexed="8"/>
      <name val="Calibri"/>
      <family val="2"/>
    </font>
    <font>
      <b/>
      <sz val="12"/>
      <name val="Times New Roman"/>
      <family val="1"/>
    </font>
    <font>
      <sz val="12"/>
      <name val="Arial"/>
      <family val="2"/>
    </font>
    <font>
      <sz val="13"/>
      <name val="Times New Roman"/>
      <family val="1"/>
    </font>
    <font>
      <vertAlign val="subscript"/>
      <sz val="12"/>
      <name val="Times New Roman"/>
      <family val="1"/>
    </font>
    <font>
      <sz val="10"/>
      <name val="Helv"/>
      <family val="2"/>
    </font>
    <font>
      <sz val="13"/>
      <name val="Times New Roman"/>
      <family val="1"/>
    </font>
    <font>
      <sz val="11"/>
      <color theme="1"/>
      <name val="Calibri"/>
      <family val="2"/>
      <scheme val="minor"/>
    </font>
    <font>
      <sz val="11"/>
      <color theme="1"/>
      <name val="Times New Roman"/>
      <family val="2"/>
      <charset val="163"/>
    </font>
    <font>
      <sz val="12"/>
      <color rgb="FFFF0000"/>
      <name val="Times New Roman"/>
      <family val="1"/>
    </font>
    <font>
      <sz val="10"/>
      <name val=".VnTime"/>
      <family val="2"/>
    </font>
    <font>
      <vertAlign val="subscript"/>
      <sz val="12"/>
      <color rgb="FFFF0000"/>
      <name val="Times New Roman"/>
      <family val="1"/>
    </font>
    <font>
      <i/>
      <sz val="12"/>
      <color rgb="FFFF0000"/>
      <name val="Times New Roman"/>
      <family val="1"/>
    </font>
    <font>
      <sz val="12"/>
      <color theme="1"/>
      <name val="Times New Roman"/>
      <family val="1"/>
    </font>
    <font>
      <b/>
      <sz val="14"/>
      <name val="Times New Roman"/>
      <family val="1"/>
    </font>
    <font>
      <i/>
      <sz val="14"/>
      <name val="Times New Roman"/>
      <family val="1"/>
    </font>
    <font>
      <sz val="14"/>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s>
  <cellStyleXfs count="29">
    <xf numFmtId="0" fontId="0" fillId="0" borderId="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14" fillId="0" borderId="0"/>
    <xf numFmtId="0" fontId="14" fillId="0" borderId="0"/>
    <xf numFmtId="0" fontId="15"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12" fillId="0" borderId="0"/>
    <xf numFmtId="0" fontId="9" fillId="0" borderId="0" applyNumberFormat="0" applyFont="0" applyFill="0" applyAlignment="0"/>
    <xf numFmtId="0" fontId="3" fillId="0" borderId="0"/>
    <xf numFmtId="0" fontId="14" fillId="0" borderId="0"/>
    <xf numFmtId="0" fontId="17" fillId="0" borderId="0" applyNumberFormat="0" applyFill="0" applyBorder="0" applyAlignment="0" applyProtection="0"/>
    <xf numFmtId="0" fontId="1" fillId="0" borderId="0"/>
  </cellStyleXfs>
  <cellXfs count="296">
    <xf numFmtId="0" fontId="0" fillId="0" borderId="0" xfId="0"/>
    <xf numFmtId="1" fontId="5" fillId="0" borderId="1" xfId="18" applyNumberFormat="1" applyFont="1" applyBorder="1" applyAlignment="1">
      <alignment horizontal="center" vertical="center" wrapText="1"/>
    </xf>
    <xf numFmtId="0" fontId="4" fillId="0" borderId="1" xfId="19" applyFont="1" applyBorder="1" applyAlignment="1">
      <alignment horizontal="center" vertical="center" wrapText="1"/>
    </xf>
    <xf numFmtId="0" fontId="4" fillId="0" borderId="1" xfId="21" applyFont="1" applyBorder="1" applyAlignment="1">
      <alignment horizontal="center" vertical="center" wrapText="1"/>
    </xf>
    <xf numFmtId="164" fontId="4" fillId="0" borderId="1" xfId="1" applyNumberFormat="1" applyFont="1" applyFill="1" applyBorder="1" applyAlignment="1">
      <alignment horizontal="right" vertical="center" wrapText="1"/>
    </xf>
    <xf numFmtId="0" fontId="8" fillId="0" borderId="2" xfId="19" applyFont="1" applyBorder="1" applyAlignment="1">
      <alignment vertical="center" wrapText="1"/>
    </xf>
    <xf numFmtId="0" fontId="4" fillId="0" borderId="1" xfId="19" applyFont="1" applyBorder="1" applyAlignment="1">
      <alignment vertical="center" wrapText="1"/>
    </xf>
    <xf numFmtId="0" fontId="4" fillId="0" borderId="1" xfId="21" applyFont="1" applyBorder="1" applyAlignment="1">
      <alignment vertical="center" wrapText="1"/>
    </xf>
    <xf numFmtId="0" fontId="4" fillId="0" borderId="1" xfId="9" applyFont="1" applyBorder="1" applyAlignment="1">
      <alignment vertical="center" wrapText="1"/>
    </xf>
    <xf numFmtId="0" fontId="4" fillId="0" borderId="1" xfId="9"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8" fillId="0" borderId="1" xfId="1" applyNumberFormat="1" applyFont="1" applyFill="1" applyBorder="1" applyAlignment="1">
      <alignment horizontal="right" vertical="center" wrapText="1"/>
    </xf>
    <xf numFmtId="0" fontId="8" fillId="0" borderId="1" xfId="21" applyFont="1" applyBorder="1" applyAlignment="1">
      <alignment horizontal="center" vertical="center" wrapText="1"/>
    </xf>
    <xf numFmtId="1" fontId="4" fillId="0" borderId="1" xfId="18" applyNumberFormat="1" applyFont="1" applyBorder="1" applyAlignment="1">
      <alignment vertical="center" wrapText="1"/>
    </xf>
    <xf numFmtId="0" fontId="4" fillId="0" borderId="1" xfId="0" applyFont="1" applyBorder="1" applyAlignment="1">
      <alignment horizontal="left" vertical="center" wrapText="1"/>
    </xf>
    <xf numFmtId="0" fontId="4" fillId="0" borderId="3" xfId="21" applyFont="1" applyBorder="1" applyAlignment="1">
      <alignment horizontal="center" vertical="center" wrapText="1"/>
    </xf>
    <xf numFmtId="165" fontId="4" fillId="0" borderId="1" xfId="19" applyNumberFormat="1" applyFont="1" applyBorder="1" applyAlignment="1">
      <alignment horizontal="center" vertical="center" wrapText="1"/>
    </xf>
    <xf numFmtId="0" fontId="8" fillId="0" borderId="1" xfId="19" applyFont="1" applyBorder="1" applyAlignment="1">
      <alignment horizontal="center" vertical="center" wrapText="1"/>
    </xf>
    <xf numFmtId="0" fontId="4" fillId="0" borderId="1" xfId="21" applyFont="1" applyBorder="1" applyAlignment="1">
      <alignment horizontal="left" vertical="center" wrapText="1"/>
    </xf>
    <xf numFmtId="164" fontId="4" fillId="0" borderId="1" xfId="1" applyNumberFormat="1" applyFont="1" applyFill="1" applyBorder="1" applyAlignment="1">
      <alignment horizontal="center" vertical="center" wrapText="1"/>
    </xf>
    <xf numFmtId="3" fontId="4" fillId="0" borderId="1" xfId="18" applyNumberFormat="1" applyFont="1" applyBorder="1" applyAlignment="1">
      <alignment horizontal="center" vertical="center" wrapText="1"/>
    </xf>
    <xf numFmtId="49" fontId="4" fillId="0" borderId="1" xfId="18" applyNumberFormat="1" applyFont="1" applyBorder="1" applyAlignment="1">
      <alignment horizontal="center" vertical="center"/>
    </xf>
    <xf numFmtId="1" fontId="4" fillId="0" borderId="1" xfId="18" applyNumberFormat="1" applyFont="1" applyBorder="1" applyAlignment="1">
      <alignment horizontal="center" vertical="center" wrapText="1"/>
    </xf>
    <xf numFmtId="164" fontId="4" fillId="0" borderId="1" xfId="2" applyNumberFormat="1" applyFont="1" applyFill="1" applyBorder="1" applyAlignment="1">
      <alignment horizontal="right" vertical="center"/>
    </xf>
    <xf numFmtId="164" fontId="4" fillId="0" borderId="1" xfId="2" applyNumberFormat="1" applyFont="1" applyFill="1" applyBorder="1" applyAlignment="1">
      <alignment vertical="center"/>
    </xf>
    <xf numFmtId="1" fontId="4" fillId="0" borderId="1" xfId="18" applyNumberFormat="1" applyFont="1" applyBorder="1" applyAlignment="1">
      <alignment horizontal="center" vertical="center"/>
    </xf>
    <xf numFmtId="0" fontId="4" fillId="0" borderId="1" xfId="24" applyNumberFormat="1" applyFont="1" applyFill="1" applyBorder="1" applyAlignment="1">
      <alignment horizontal="left" vertical="center" wrapText="1"/>
    </xf>
    <xf numFmtId="164" fontId="4" fillId="0" borderId="1" xfId="1" applyNumberFormat="1" applyFont="1" applyFill="1" applyBorder="1" applyAlignment="1">
      <alignment horizontal="right" vertical="center"/>
    </xf>
    <xf numFmtId="0" fontId="4" fillId="0" borderId="1" xfId="24" applyNumberFormat="1" applyFont="1" applyFill="1" applyBorder="1" applyAlignment="1">
      <alignment horizontal="center" vertical="center" wrapText="1"/>
    </xf>
    <xf numFmtId="2" fontId="4" fillId="0" borderId="1" xfId="11" applyNumberFormat="1" applyFont="1" applyBorder="1" applyAlignment="1">
      <alignment horizontal="left" vertical="center" wrapText="1"/>
    </xf>
    <xf numFmtId="164" fontId="4" fillId="0" borderId="1" xfId="3" applyNumberFormat="1" applyFont="1" applyFill="1" applyBorder="1" applyAlignment="1">
      <alignment horizontal="right" vertical="center"/>
    </xf>
    <xf numFmtId="0" fontId="4" fillId="0" borderId="1" xfId="19" applyFont="1" applyBorder="1" applyAlignment="1">
      <alignment horizontal="left" vertical="center" wrapText="1"/>
    </xf>
    <xf numFmtId="1" fontId="4" fillId="0" borderId="1" xfId="18" applyNumberFormat="1" applyFont="1" applyBorder="1" applyAlignment="1">
      <alignment horizontal="left" vertical="center" wrapText="1"/>
    </xf>
    <xf numFmtId="0" fontId="4" fillId="0" borderId="3" xfId="9" applyFont="1" applyBorder="1" applyAlignment="1">
      <alignment horizontal="center" vertical="center" wrapText="1"/>
    </xf>
    <xf numFmtId="164" fontId="8" fillId="0" borderId="3" xfId="1" applyNumberFormat="1" applyFont="1" applyFill="1" applyBorder="1" applyAlignment="1">
      <alignment horizontal="right" vertical="center" wrapText="1"/>
    </xf>
    <xf numFmtId="164" fontId="4" fillId="0" borderId="1" xfId="1" applyNumberFormat="1" applyFont="1" applyFill="1" applyBorder="1" applyAlignment="1">
      <alignment vertical="center"/>
    </xf>
    <xf numFmtId="164" fontId="4" fillId="0" borderId="3" xfId="1" applyNumberFormat="1" applyFont="1" applyFill="1" applyBorder="1" applyAlignment="1">
      <alignment vertical="center"/>
    </xf>
    <xf numFmtId="0" fontId="4" fillId="0" borderId="0" xfId="0" applyFont="1" applyAlignment="1">
      <alignment vertical="center"/>
    </xf>
    <xf numFmtId="0" fontId="4" fillId="0" borderId="0" xfId="19" applyFont="1" applyAlignment="1">
      <alignment vertical="center"/>
    </xf>
    <xf numFmtId="0" fontId="4" fillId="2" borderId="0" xfId="0" applyFont="1" applyFill="1" applyAlignment="1">
      <alignment vertical="center"/>
    </xf>
    <xf numFmtId="0" fontId="8" fillId="0" borderId="0" xfId="19"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19" applyFont="1" applyBorder="1" applyAlignment="1">
      <alignment horizontal="center" vertical="center"/>
    </xf>
    <xf numFmtId="164" fontId="8" fillId="0" borderId="1" xfId="19" applyNumberFormat="1" applyFont="1" applyBorder="1" applyAlignment="1">
      <alignment vertical="center"/>
    </xf>
    <xf numFmtId="0" fontId="4" fillId="0" borderId="1" xfId="19" applyFont="1" applyBorder="1" applyAlignment="1">
      <alignment vertical="center"/>
    </xf>
    <xf numFmtId="0" fontId="4" fillId="3" borderId="0" xfId="0" applyFont="1" applyFill="1" applyAlignment="1">
      <alignment vertical="center"/>
    </xf>
    <xf numFmtId="164" fontId="4" fillId="0" borderId="1" xfId="0" applyNumberFormat="1" applyFont="1" applyBorder="1" applyAlignment="1">
      <alignment vertical="center"/>
    </xf>
    <xf numFmtId="166" fontId="4" fillId="0" borderId="1" xfId="1" applyNumberFormat="1" applyFont="1" applyFill="1" applyBorder="1" applyAlignment="1">
      <alignment vertical="center"/>
    </xf>
    <xf numFmtId="164" fontId="8" fillId="0" borderId="3" xfId="19" applyNumberFormat="1" applyFont="1" applyBorder="1" applyAlignment="1">
      <alignment vertical="center"/>
    </xf>
    <xf numFmtId="164" fontId="4" fillId="0" borderId="0" xfId="19" applyNumberFormat="1" applyFont="1" applyAlignment="1">
      <alignment vertical="center"/>
    </xf>
    <xf numFmtId="0" fontId="4" fillId="0" borderId="3" xfId="19" applyFont="1" applyBorder="1" applyAlignment="1">
      <alignment horizontal="center" vertical="center" wrapText="1"/>
    </xf>
    <xf numFmtId="0" fontId="4" fillId="0" borderId="0" xfId="0" applyFont="1" applyAlignment="1">
      <alignment horizontal="center" vertical="center"/>
    </xf>
    <xf numFmtId="0" fontId="4" fillId="0" borderId="1" xfId="0" quotePrefix="1" applyFont="1" applyBorder="1" applyAlignment="1">
      <alignment vertical="center" wrapText="1"/>
    </xf>
    <xf numFmtId="164" fontId="4" fillId="0" borderId="4" xfId="1" applyNumberFormat="1" applyFont="1" applyFill="1" applyBorder="1" applyAlignment="1">
      <alignment horizontal="right" vertical="center" wrapText="1"/>
    </xf>
    <xf numFmtId="164" fontId="4" fillId="0" borderId="5" xfId="1" applyNumberFormat="1" applyFont="1" applyFill="1" applyBorder="1" applyAlignment="1">
      <alignment vertical="center"/>
    </xf>
    <xf numFmtId="3" fontId="4" fillId="0" borderId="1" xfId="1" applyNumberFormat="1" applyFont="1" applyFill="1" applyBorder="1" applyAlignment="1">
      <alignment horizontal="right" vertical="center" wrapText="1"/>
    </xf>
    <xf numFmtId="3" fontId="4" fillId="0" borderId="1" xfId="1" applyNumberFormat="1" applyFont="1" applyFill="1" applyBorder="1" applyAlignment="1">
      <alignment vertical="center"/>
    </xf>
    <xf numFmtId="3" fontId="4" fillId="0" borderId="1" xfId="1" applyNumberFormat="1" applyFont="1" applyFill="1" applyBorder="1" applyAlignment="1">
      <alignment horizontal="right" vertical="center"/>
    </xf>
    <xf numFmtId="3" fontId="4" fillId="0" borderId="4" xfId="1" applyNumberFormat="1" applyFont="1" applyFill="1" applyBorder="1" applyAlignment="1">
      <alignment horizontal="right" vertical="center" wrapText="1"/>
    </xf>
    <xf numFmtId="3" fontId="4" fillId="0" borderId="5" xfId="1" applyNumberFormat="1" applyFont="1" applyFill="1" applyBorder="1" applyAlignment="1">
      <alignment vertical="center"/>
    </xf>
    <xf numFmtId="3" fontId="4" fillId="0" borderId="3" xfId="1" applyNumberFormat="1" applyFont="1" applyFill="1" applyBorder="1" applyAlignment="1">
      <alignment vertical="center"/>
    </xf>
    <xf numFmtId="3" fontId="4" fillId="0" borderId="0" xfId="0" applyNumberFormat="1" applyFont="1" applyAlignment="1">
      <alignment vertical="center"/>
    </xf>
    <xf numFmtId="3" fontId="4" fillId="0" borderId="1" xfId="7" applyNumberFormat="1" applyFont="1" applyFill="1" applyBorder="1" applyAlignment="1">
      <alignment horizontal="right" vertical="center" wrapText="1"/>
    </xf>
    <xf numFmtId="164" fontId="4" fillId="0" borderId="1" xfId="7" applyNumberFormat="1" applyFont="1" applyFill="1" applyBorder="1" applyAlignment="1">
      <alignment horizontal="right" vertical="center" wrapText="1"/>
    </xf>
    <xf numFmtId="0" fontId="8" fillId="0" borderId="6" xfId="19" applyFont="1" applyBorder="1" applyAlignment="1">
      <alignment vertical="center" wrapText="1"/>
    </xf>
    <xf numFmtId="0" fontId="8" fillId="0" borderId="7" xfId="21" applyFont="1" applyBorder="1" applyAlignment="1">
      <alignment horizontal="center" vertical="center" wrapText="1"/>
    </xf>
    <xf numFmtId="0" fontId="8" fillId="0" borderId="7" xfId="9" applyFont="1" applyBorder="1" applyAlignment="1">
      <alignment horizontal="center" vertical="center" wrapText="1"/>
    </xf>
    <xf numFmtId="164" fontId="8" fillId="0" borderId="5" xfId="2" applyNumberFormat="1" applyFont="1" applyFill="1" applyBorder="1" applyAlignment="1">
      <alignment vertical="center"/>
    </xf>
    <xf numFmtId="164" fontId="4" fillId="0" borderId="1" xfId="4" applyNumberFormat="1" applyFont="1" applyFill="1" applyBorder="1" applyAlignment="1">
      <alignment horizontal="right" vertical="center" wrapText="1"/>
    </xf>
    <xf numFmtId="0" fontId="8" fillId="0" borderId="7" xfId="19" applyFont="1" applyBorder="1" applyAlignment="1">
      <alignment horizontal="center" vertical="center"/>
    </xf>
    <xf numFmtId="0" fontId="8" fillId="0" borderId="7" xfId="19" applyFont="1" applyBorder="1" applyAlignment="1">
      <alignment vertical="center"/>
    </xf>
    <xf numFmtId="164" fontId="8" fillId="0" borderId="5" xfId="19" applyNumberFormat="1" applyFont="1" applyBorder="1" applyAlignment="1">
      <alignment vertical="center"/>
    </xf>
    <xf numFmtId="164" fontId="4" fillId="0" borderId="1" xfId="4" applyNumberFormat="1" applyFont="1" applyFill="1" applyBorder="1" applyAlignment="1">
      <alignment horizontal="right" vertical="center"/>
    </xf>
    <xf numFmtId="0" fontId="4" fillId="0" borderId="0" xfId="19" applyFont="1" applyAlignment="1">
      <alignment horizontal="center" vertical="center" wrapText="1"/>
    </xf>
    <xf numFmtId="3" fontId="4" fillId="0" borderId="0" xfId="19" applyNumberFormat="1" applyFont="1" applyAlignment="1">
      <alignment vertical="center"/>
    </xf>
    <xf numFmtId="0" fontId="4" fillId="0" borderId="8" xfId="19" applyFont="1" applyBorder="1" applyAlignment="1">
      <alignment vertical="center"/>
    </xf>
    <xf numFmtId="3" fontId="4" fillId="0" borderId="8" xfId="19" applyNumberFormat="1" applyFont="1" applyBorder="1" applyAlignment="1">
      <alignment vertical="center"/>
    </xf>
    <xf numFmtId="0" fontId="8" fillId="0" borderId="17" xfId="19" applyFont="1" applyBorder="1" applyAlignment="1">
      <alignment vertical="center" wrapText="1"/>
    </xf>
    <xf numFmtId="0" fontId="8" fillId="0" borderId="6" xfId="1" applyNumberFormat="1" applyFont="1" applyFill="1" applyBorder="1" applyAlignment="1">
      <alignment horizontal="center" vertical="center" wrapText="1"/>
    </xf>
    <xf numFmtId="3" fontId="4" fillId="0" borderId="1" xfId="18" quotePrefix="1" applyNumberFormat="1" applyFont="1" applyBorder="1" applyAlignment="1">
      <alignment horizontal="right" vertical="center" wrapText="1"/>
    </xf>
    <xf numFmtId="164" fontId="4" fillId="0" borderId="1" xfId="19" applyNumberFormat="1" applyFont="1" applyBorder="1" applyAlignment="1">
      <alignment vertical="center"/>
    </xf>
    <xf numFmtId="0" fontId="4" fillId="0" borderId="1" xfId="20" applyFont="1" applyBorder="1" applyAlignment="1">
      <alignment vertical="center" wrapText="1"/>
    </xf>
    <xf numFmtId="0" fontId="4" fillId="0" borderId="1" xfId="20" applyFont="1" applyBorder="1" applyAlignment="1">
      <alignment horizontal="center" vertical="center" wrapText="1"/>
    </xf>
    <xf numFmtId="0" fontId="4" fillId="0" borderId="1" xfId="23" applyFont="1" applyBorder="1" applyAlignment="1">
      <alignment vertical="center" wrapText="1"/>
    </xf>
    <xf numFmtId="3" fontId="4" fillId="0" borderId="1" xfId="1" quotePrefix="1" applyNumberFormat="1" applyFont="1" applyFill="1" applyBorder="1" applyAlignment="1">
      <alignment horizontal="right" vertical="center" wrapText="1"/>
    </xf>
    <xf numFmtId="164" fontId="4" fillId="0" borderId="1" xfId="1" quotePrefix="1" applyNumberFormat="1" applyFont="1" applyFill="1" applyBorder="1" applyAlignment="1">
      <alignment horizontal="center" vertical="center" wrapText="1"/>
    </xf>
    <xf numFmtId="3" fontId="4" fillId="0" borderId="1" xfId="2" applyNumberFormat="1" applyFont="1" applyFill="1" applyBorder="1" applyAlignment="1">
      <alignment horizontal="right" vertical="center" wrapText="1"/>
    </xf>
    <xf numFmtId="164" fontId="4" fillId="0" borderId="1" xfId="2" applyNumberFormat="1" applyFont="1" applyFill="1" applyBorder="1" applyAlignment="1">
      <alignment horizontal="right" vertical="center" wrapText="1"/>
    </xf>
    <xf numFmtId="164" fontId="4" fillId="0" borderId="1" xfId="1" quotePrefix="1" applyNumberFormat="1" applyFont="1" applyFill="1" applyBorder="1" applyAlignment="1">
      <alignment horizontal="right" vertical="center" wrapText="1"/>
    </xf>
    <xf numFmtId="0" fontId="4" fillId="0" borderId="1" xfId="10" applyFont="1" applyBorder="1" applyAlignment="1">
      <alignment vertical="center" wrapText="1"/>
    </xf>
    <xf numFmtId="0" fontId="4" fillId="0" borderId="1" xfId="10" applyFont="1" applyBorder="1" applyAlignment="1">
      <alignment horizontal="center" vertical="center" wrapText="1"/>
    </xf>
    <xf numFmtId="14" fontId="4" fillId="0" borderId="1" xfId="19" applyNumberFormat="1" applyFont="1" applyBorder="1" applyAlignment="1">
      <alignment horizontal="center" vertical="center" wrapText="1"/>
    </xf>
    <xf numFmtId="1" fontId="4" fillId="0" borderId="1" xfId="18" applyNumberFormat="1" applyFont="1" applyBorder="1" applyAlignment="1">
      <alignment vertical="center"/>
    </xf>
    <xf numFmtId="1" fontId="4" fillId="0" borderId="1" xfId="0" applyNumberFormat="1" applyFont="1" applyBorder="1" applyAlignment="1">
      <alignment horizontal="center" vertical="center" wrapText="1"/>
    </xf>
    <xf numFmtId="0" fontId="4" fillId="0" borderId="3" xfId="19" applyFont="1" applyBorder="1" applyAlignment="1">
      <alignment horizontal="left" vertical="center" wrapText="1"/>
    </xf>
    <xf numFmtId="1" fontId="4" fillId="0" borderId="3" xfId="18" applyNumberFormat="1" applyFont="1" applyBorder="1" applyAlignment="1">
      <alignment horizontal="center" vertical="center" wrapText="1"/>
    </xf>
    <xf numFmtId="0" fontId="8" fillId="0" borderId="18" xfId="21" applyFont="1" applyBorder="1" applyAlignment="1">
      <alignment horizontal="center" vertical="center" wrapText="1"/>
    </xf>
    <xf numFmtId="0" fontId="8" fillId="0" borderId="18" xfId="19" applyFont="1" applyBorder="1" applyAlignment="1">
      <alignment horizontal="center" vertical="center" wrapText="1"/>
    </xf>
    <xf numFmtId="0" fontId="8" fillId="0" borderId="18" xfId="21" applyFont="1" applyBorder="1" applyAlignment="1">
      <alignment horizontal="left" vertical="center" wrapText="1"/>
    </xf>
    <xf numFmtId="165" fontId="8" fillId="0" borderId="18" xfId="19" applyNumberFormat="1" applyFont="1" applyBorder="1" applyAlignment="1">
      <alignment horizontal="center" vertical="center" wrapText="1"/>
    </xf>
    <xf numFmtId="3" fontId="8" fillId="0" borderId="18" xfId="1" applyNumberFormat="1" applyFont="1" applyFill="1" applyBorder="1" applyAlignment="1">
      <alignment horizontal="right" vertical="center" wrapText="1"/>
    </xf>
    <xf numFmtId="164" fontId="8" fillId="0" borderId="18" xfId="1" applyNumberFormat="1" applyFont="1" applyFill="1" applyBorder="1" applyAlignment="1">
      <alignment horizontal="right" vertical="center" wrapText="1"/>
    </xf>
    <xf numFmtId="164" fontId="4" fillId="0" borderId="18" xfId="19" applyNumberFormat="1" applyFont="1" applyBorder="1" applyAlignment="1">
      <alignment vertical="center"/>
    </xf>
    <xf numFmtId="43" fontId="8" fillId="0" borderId="10" xfId="4" applyFont="1" applyFill="1" applyBorder="1" applyAlignment="1">
      <alignment vertical="center" wrapText="1"/>
    </xf>
    <xf numFmtId="43" fontId="8" fillId="0" borderId="11" xfId="4" applyFont="1" applyFill="1" applyBorder="1" applyAlignment="1">
      <alignment vertical="center" wrapText="1"/>
    </xf>
    <xf numFmtId="43" fontId="8" fillId="0" borderId="9" xfId="4" applyFont="1" applyFill="1" applyBorder="1" applyAlignment="1">
      <alignment vertical="center" wrapText="1"/>
    </xf>
    <xf numFmtId="0" fontId="8" fillId="0" borderId="9" xfId="4" applyNumberFormat="1" applyFont="1" applyFill="1" applyBorder="1" applyAlignment="1">
      <alignment vertical="center" wrapText="1"/>
    </xf>
    <xf numFmtId="0" fontId="8" fillId="0" borderId="13" xfId="4" applyNumberFormat="1" applyFont="1" applyFill="1" applyBorder="1" applyAlignment="1">
      <alignment vertical="center" wrapText="1"/>
    </xf>
    <xf numFmtId="43" fontId="8" fillId="0" borderId="15" xfId="4" applyFont="1" applyFill="1" applyBorder="1" applyAlignment="1">
      <alignment vertical="center" wrapText="1"/>
    </xf>
    <xf numFmtId="0" fontId="8" fillId="0" borderId="15" xfId="4" applyNumberFormat="1" applyFont="1" applyFill="1" applyBorder="1" applyAlignment="1">
      <alignment vertical="center" wrapText="1"/>
    </xf>
    <xf numFmtId="0" fontId="8" fillId="0" borderId="10" xfId="4" applyNumberFormat="1" applyFont="1" applyFill="1" applyBorder="1" applyAlignment="1">
      <alignment vertical="center" wrapText="1"/>
    </xf>
    <xf numFmtId="0" fontId="8" fillId="0" borderId="11" xfId="4" applyNumberFormat="1" applyFont="1" applyFill="1" applyBorder="1" applyAlignment="1">
      <alignment vertical="center" wrapText="1"/>
    </xf>
    <xf numFmtId="0" fontId="8" fillId="0" borderId="8" xfId="4" applyNumberFormat="1" applyFont="1" applyFill="1" applyBorder="1" applyAlignment="1">
      <alignment vertical="center" wrapText="1"/>
    </xf>
    <xf numFmtId="0" fontId="8" fillId="0" borderId="14" xfId="4" applyNumberFormat="1" applyFont="1" applyFill="1" applyBorder="1" applyAlignment="1">
      <alignment horizontal="center" vertical="center" wrapText="1"/>
    </xf>
    <xf numFmtId="0" fontId="8" fillId="0" borderId="16" xfId="4" applyNumberFormat="1" applyFont="1" applyFill="1" applyBorder="1" applyAlignment="1">
      <alignment vertical="center" wrapText="1"/>
    </xf>
    <xf numFmtId="43" fontId="8" fillId="0" borderId="2" xfId="4" applyFont="1" applyFill="1" applyBorder="1" applyAlignment="1">
      <alignment vertical="center" wrapText="1"/>
    </xf>
    <xf numFmtId="43" fontId="8" fillId="0" borderId="7" xfId="4" applyFont="1" applyFill="1" applyBorder="1" applyAlignment="1">
      <alignment vertical="center" wrapText="1"/>
    </xf>
    <xf numFmtId="43" fontId="8" fillId="0" borderId="17" xfId="4" applyFont="1" applyFill="1" applyBorder="1" applyAlignment="1">
      <alignment vertical="center" wrapText="1"/>
    </xf>
    <xf numFmtId="0" fontId="8" fillId="0" borderId="6" xfId="4" applyNumberFormat="1" applyFont="1" applyFill="1" applyBorder="1" applyAlignment="1">
      <alignment horizontal="center" vertical="center" wrapText="1"/>
    </xf>
    <xf numFmtId="0" fontId="8" fillId="0" borderId="6" xfId="4" applyNumberFormat="1" applyFont="1" applyFill="1" applyBorder="1" applyAlignment="1">
      <alignment vertical="center" wrapText="1"/>
    </xf>
    <xf numFmtId="0" fontId="8" fillId="0" borderId="5" xfId="19" applyFont="1" applyBorder="1" applyAlignment="1">
      <alignment horizontal="center" vertical="center" wrapText="1"/>
    </xf>
    <xf numFmtId="1" fontId="8" fillId="0" borderId="5" xfId="18" applyNumberFormat="1" applyFont="1" applyBorder="1" applyAlignment="1">
      <alignment horizontal="center" vertical="center" wrapText="1"/>
    </xf>
    <xf numFmtId="1" fontId="4" fillId="0" borderId="1" xfId="18" applyNumberFormat="1" applyFont="1" applyBorder="1" applyAlignment="1">
      <alignment horizontal="right" vertical="center"/>
    </xf>
    <xf numFmtId="164" fontId="4" fillId="0" borderId="1" xfId="4" applyNumberFormat="1" applyFont="1" applyFill="1" applyBorder="1" applyAlignment="1" applyProtection="1">
      <alignment vertical="center" wrapText="1"/>
    </xf>
    <xf numFmtId="164" fontId="4" fillId="0" borderId="1" xfId="4" applyNumberFormat="1" applyFont="1" applyFill="1" applyBorder="1" applyAlignment="1">
      <alignment vertical="center"/>
    </xf>
    <xf numFmtId="0" fontId="8" fillId="0" borderId="7" xfId="19" applyFont="1" applyBorder="1" applyAlignment="1">
      <alignment horizontal="center" vertical="center" wrapText="1"/>
    </xf>
    <xf numFmtId="0" fontId="8" fillId="0" borderId="9" xfId="19" applyFont="1" applyBorder="1" applyAlignment="1">
      <alignment horizontal="center" vertical="center" wrapText="1"/>
    </xf>
    <xf numFmtId="0" fontId="8" fillId="0" borderId="6" xfId="19" applyFont="1" applyBorder="1" applyAlignment="1">
      <alignment horizontal="center" vertical="center" wrapText="1"/>
    </xf>
    <xf numFmtId="164" fontId="8" fillId="0" borderId="6" xfId="19" applyNumberFormat="1" applyFont="1" applyBorder="1" applyAlignment="1">
      <alignment horizontal="center" vertical="center" wrapText="1"/>
    </xf>
    <xf numFmtId="0" fontId="8" fillId="0" borderId="14" xfId="19" applyFont="1" applyBorder="1" applyAlignment="1">
      <alignment horizontal="center" vertical="center" wrapText="1"/>
    </xf>
    <xf numFmtId="0" fontId="8" fillId="0" borderId="0" xfId="19" applyFont="1" applyAlignment="1">
      <alignment horizontal="center" vertical="center" wrapText="1"/>
    </xf>
    <xf numFmtId="0" fontId="8" fillId="0" borderId="12" xfId="4"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0" fontId="8" fillId="0" borderId="7" xfId="4" applyNumberFormat="1" applyFont="1" applyFill="1" applyBorder="1" applyAlignment="1">
      <alignment horizontal="center" vertical="center" wrapText="1"/>
    </xf>
    <xf numFmtId="0" fontId="8" fillId="0" borderId="17" xfId="4" applyNumberFormat="1" applyFont="1" applyFill="1" applyBorder="1" applyAlignment="1">
      <alignment horizontal="center" vertical="center" wrapText="1"/>
    </xf>
    <xf numFmtId="0" fontId="4" fillId="0" borderId="4" xfId="21" applyFont="1" applyBorder="1" applyAlignment="1">
      <alignment horizontal="center" vertical="center" wrapText="1"/>
    </xf>
    <xf numFmtId="0" fontId="4" fillId="0" borderId="4" xfId="19" applyFont="1" applyBorder="1" applyAlignment="1">
      <alignment horizontal="left" vertical="center" wrapText="1"/>
    </xf>
    <xf numFmtId="0" fontId="4" fillId="0" borderId="4" xfId="19" applyFont="1" applyBorder="1" applyAlignment="1">
      <alignment vertical="center"/>
    </xf>
    <xf numFmtId="165" fontId="4" fillId="0" borderId="4" xfId="19" applyNumberFormat="1" applyFont="1" applyBorder="1" applyAlignment="1">
      <alignment horizontal="center" vertical="center" wrapText="1"/>
    </xf>
    <xf numFmtId="0" fontId="4" fillId="0" borderId="4" xfId="19" applyFont="1" applyBorder="1" applyAlignment="1">
      <alignment horizontal="center" vertical="center" wrapText="1"/>
    </xf>
    <xf numFmtId="164" fontId="4" fillId="0" borderId="4" xfId="19" applyNumberFormat="1" applyFont="1" applyBorder="1" applyAlignment="1">
      <alignment vertical="center"/>
    </xf>
    <xf numFmtId="164" fontId="4" fillId="0" borderId="4" xfId="4" applyNumberFormat="1" applyFont="1" applyFill="1" applyBorder="1" applyAlignment="1">
      <alignment horizontal="right" vertical="center"/>
    </xf>
    <xf numFmtId="164" fontId="4" fillId="0" borderId="4" xfId="4" applyNumberFormat="1" applyFont="1" applyFill="1" applyBorder="1" applyAlignment="1">
      <alignment horizontal="right"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3" xfId="21"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19" applyFont="1" applyBorder="1" applyAlignment="1">
      <alignment horizontal="center" vertical="center" wrapText="1"/>
    </xf>
    <xf numFmtId="164" fontId="16" fillId="0" borderId="3" xfId="19" applyNumberFormat="1" applyFont="1" applyBorder="1" applyAlignment="1">
      <alignment vertical="center"/>
    </xf>
    <xf numFmtId="0" fontId="8" fillId="3" borderId="1" xfId="21" applyFont="1" applyFill="1" applyBorder="1" applyAlignment="1">
      <alignment horizontal="center" vertical="center" wrapText="1"/>
    </xf>
    <xf numFmtId="0" fontId="8" fillId="3" borderId="1" xfId="19" applyFont="1" applyFill="1" applyBorder="1" applyAlignment="1">
      <alignment horizontal="left" vertical="center" wrapText="1"/>
    </xf>
    <xf numFmtId="0" fontId="8" fillId="3" borderId="1" xfId="21" applyFont="1" applyFill="1" applyBorder="1" applyAlignment="1">
      <alignment horizontal="left" vertical="center" wrapText="1"/>
    </xf>
    <xf numFmtId="165" fontId="8" fillId="3" borderId="1" xfId="19" applyNumberFormat="1" applyFont="1" applyFill="1" applyBorder="1" applyAlignment="1">
      <alignment horizontal="center" vertical="center" wrapText="1"/>
    </xf>
    <xf numFmtId="3" fontId="8" fillId="3" borderId="1" xfId="1" applyNumberFormat="1" applyFont="1" applyFill="1" applyBorder="1" applyAlignment="1">
      <alignment horizontal="right" vertical="center" wrapText="1"/>
    </xf>
    <xf numFmtId="164" fontId="8" fillId="3" borderId="1" xfId="1" applyNumberFormat="1" applyFont="1" applyFill="1" applyBorder="1" applyAlignment="1">
      <alignment horizontal="right" vertical="center" wrapText="1"/>
    </xf>
    <xf numFmtId="164" fontId="4" fillId="3" borderId="1" xfId="19" applyNumberFormat="1" applyFont="1" applyFill="1" applyBorder="1" applyAlignment="1">
      <alignment vertical="center"/>
    </xf>
    <xf numFmtId="0" fontId="8" fillId="4" borderId="1" xfId="21" applyFont="1" applyFill="1" applyBorder="1" applyAlignment="1">
      <alignment horizontal="center" vertical="center" wrapText="1"/>
    </xf>
    <xf numFmtId="0" fontId="8" fillId="4" borderId="1" xfId="19" applyFont="1" applyFill="1" applyBorder="1" applyAlignment="1">
      <alignment horizontal="left" vertical="center" wrapText="1"/>
    </xf>
    <xf numFmtId="0" fontId="8" fillId="4" borderId="1" xfId="21" applyFont="1" applyFill="1" applyBorder="1" applyAlignment="1">
      <alignment horizontal="left" vertical="center" wrapText="1"/>
    </xf>
    <xf numFmtId="165" fontId="8" fillId="4" borderId="1" xfId="19" applyNumberFormat="1" applyFont="1" applyFill="1" applyBorder="1" applyAlignment="1">
      <alignment horizontal="center" vertical="center" wrapText="1"/>
    </xf>
    <xf numFmtId="3" fontId="8" fillId="4" borderId="1" xfId="1" applyNumberFormat="1" applyFont="1" applyFill="1" applyBorder="1" applyAlignment="1">
      <alignment horizontal="right" vertical="center" wrapText="1"/>
    </xf>
    <xf numFmtId="164" fontId="8" fillId="4" borderId="1" xfId="1" applyNumberFormat="1" applyFont="1" applyFill="1" applyBorder="1" applyAlignment="1">
      <alignment horizontal="right" vertical="center" wrapText="1"/>
    </xf>
    <xf numFmtId="0" fontId="8" fillId="4" borderId="1" xfId="19" applyFont="1" applyFill="1" applyBorder="1" applyAlignment="1">
      <alignment horizontal="center" vertical="center"/>
    </xf>
    <xf numFmtId="0" fontId="8" fillId="4" borderId="1" xfId="9" applyFont="1" applyFill="1" applyBorder="1" applyAlignment="1">
      <alignment vertical="center" wrapText="1"/>
    </xf>
    <xf numFmtId="0" fontId="8" fillId="4" borderId="1" xfId="19" applyFont="1" applyFill="1" applyBorder="1" applyAlignment="1">
      <alignment vertical="center"/>
    </xf>
    <xf numFmtId="0" fontId="4" fillId="4" borderId="1" xfId="21" applyFont="1" applyFill="1" applyBorder="1" applyAlignment="1">
      <alignment horizontal="center" vertical="center" wrapText="1"/>
    </xf>
    <xf numFmtId="0" fontId="8" fillId="4" borderId="1" xfId="9" applyFont="1" applyFill="1" applyBorder="1" applyAlignment="1">
      <alignment horizontal="center" vertical="center" wrapText="1"/>
    </xf>
    <xf numFmtId="0" fontId="4" fillId="4" borderId="1" xfId="19" applyFont="1" applyFill="1" applyBorder="1" applyAlignment="1">
      <alignment horizontal="center" vertical="center" wrapText="1"/>
    </xf>
    <xf numFmtId="164" fontId="8" fillId="4" borderId="1" xfId="1" applyNumberFormat="1" applyFont="1" applyFill="1" applyBorder="1" applyAlignment="1">
      <alignment vertical="center"/>
    </xf>
    <xf numFmtId="3" fontId="8" fillId="4" borderId="1" xfId="1" applyNumberFormat="1" applyFont="1" applyFill="1" applyBorder="1" applyAlignment="1">
      <alignment vertical="center"/>
    </xf>
    <xf numFmtId="164" fontId="8" fillId="4" borderId="1" xfId="19" applyNumberFormat="1" applyFont="1" applyFill="1" applyBorder="1" applyAlignment="1">
      <alignment vertical="center"/>
    </xf>
    <xf numFmtId="49" fontId="8" fillId="4" borderId="1" xfId="18" applyNumberFormat="1" applyFont="1" applyFill="1" applyBorder="1" applyAlignment="1">
      <alignment horizontal="center" vertical="center"/>
    </xf>
    <xf numFmtId="1" fontId="8" fillId="4" borderId="1" xfId="18" applyNumberFormat="1" applyFont="1" applyFill="1" applyBorder="1" applyAlignment="1">
      <alignment horizontal="left" vertical="center" wrapText="1"/>
    </xf>
    <xf numFmtId="0" fontId="8" fillId="4" borderId="1" xfId="0" applyFont="1" applyFill="1" applyBorder="1" applyAlignment="1">
      <alignment vertical="center"/>
    </xf>
    <xf numFmtId="1" fontId="8" fillId="4" borderId="1" xfId="18" applyNumberFormat="1" applyFont="1" applyFill="1" applyBorder="1" applyAlignment="1">
      <alignment horizontal="center" vertical="center" wrapText="1"/>
    </xf>
    <xf numFmtId="3" fontId="8" fillId="4" borderId="1" xfId="1" applyNumberFormat="1" applyFont="1" applyFill="1" applyBorder="1" applyAlignment="1">
      <alignment horizontal="right" vertical="center"/>
    </xf>
    <xf numFmtId="164" fontId="8" fillId="4" borderId="1" xfId="1" applyNumberFormat="1" applyFont="1" applyFill="1" applyBorder="1" applyAlignment="1">
      <alignment horizontal="right" vertical="center"/>
    </xf>
    <xf numFmtId="0" fontId="4" fillId="4" borderId="1" xfId="0" applyFont="1" applyFill="1" applyBorder="1" applyAlignment="1">
      <alignment vertical="center"/>
    </xf>
    <xf numFmtId="164" fontId="8" fillId="4" borderId="1" xfId="21" applyNumberFormat="1" applyFont="1" applyFill="1" applyBorder="1" applyAlignment="1">
      <alignment horizontal="center" vertical="center" wrapText="1"/>
    </xf>
    <xf numFmtId="164" fontId="4" fillId="4" borderId="1" xfId="19" applyNumberFormat="1" applyFont="1" applyFill="1" applyBorder="1" applyAlignment="1">
      <alignment vertical="center"/>
    </xf>
    <xf numFmtId="164" fontId="8" fillId="3" borderId="1" xfId="1" applyNumberFormat="1" applyFont="1" applyFill="1" applyBorder="1" applyAlignment="1">
      <alignment vertical="center"/>
    </xf>
    <xf numFmtId="0" fontId="16" fillId="0" borderId="1" xfId="21" applyFont="1" applyBorder="1" applyAlignment="1">
      <alignment horizontal="center" vertical="center" wrapText="1"/>
    </xf>
    <xf numFmtId="0" fontId="4" fillId="0" borderId="0" xfId="19" applyFont="1" applyAlignment="1">
      <alignment horizontal="center" vertical="center"/>
    </xf>
    <xf numFmtId="0" fontId="8" fillId="3" borderId="1" xfId="19" applyFont="1" applyFill="1" applyBorder="1" applyAlignment="1">
      <alignment horizontal="center" vertical="center" wrapText="1"/>
    </xf>
    <xf numFmtId="0" fontId="8" fillId="4" borderId="1" xfId="19" applyFont="1" applyFill="1" applyBorder="1" applyAlignment="1">
      <alignment horizontal="center" vertical="center" wrapText="1"/>
    </xf>
    <xf numFmtId="0" fontId="8" fillId="0" borderId="2" xfId="19" applyFont="1" applyBorder="1" applyAlignment="1">
      <alignment horizontal="center" vertical="center" wrapText="1"/>
    </xf>
    <xf numFmtId="3" fontId="8" fillId="0" borderId="2" xfId="19" applyNumberFormat="1" applyFont="1" applyBorder="1" applyAlignment="1">
      <alignment horizontal="center" vertical="center" wrapText="1"/>
    </xf>
    <xf numFmtId="0" fontId="8" fillId="0" borderId="11" xfId="19" applyFont="1" applyBorder="1" applyAlignment="1">
      <alignment horizontal="center" vertical="center" wrapText="1"/>
    </xf>
    <xf numFmtId="1" fontId="16" fillId="0" borderId="1" xfId="18" applyNumberFormat="1" applyFont="1" applyBorder="1" applyAlignment="1">
      <alignment horizontal="center" vertical="center" wrapText="1"/>
    </xf>
    <xf numFmtId="164" fontId="16" fillId="0" borderId="1" xfId="1" applyNumberFormat="1" applyFont="1" applyFill="1" applyBorder="1" applyAlignment="1">
      <alignment horizontal="right" vertical="center"/>
    </xf>
    <xf numFmtId="164" fontId="4" fillId="0" borderId="1" xfId="0" applyNumberFormat="1" applyFont="1" applyBorder="1" applyAlignment="1">
      <alignment horizontal="center" vertical="center" wrapText="1"/>
    </xf>
    <xf numFmtId="0" fontId="20" fillId="2" borderId="1" xfId="21" applyFont="1" applyFill="1" applyBorder="1" applyAlignment="1">
      <alignment horizontal="left" vertical="center" wrapText="1"/>
    </xf>
    <xf numFmtId="0" fontId="20" fillId="2" borderId="1" xfId="21" applyFont="1" applyFill="1" applyBorder="1" applyAlignment="1">
      <alignment horizontal="center" vertical="center" wrapText="1"/>
    </xf>
    <xf numFmtId="0" fontId="16" fillId="0" borderId="1" xfId="19" applyFont="1" applyBorder="1" applyAlignment="1">
      <alignment horizontal="left" vertical="center" wrapText="1"/>
    </xf>
    <xf numFmtId="165" fontId="16" fillId="0" borderId="1" xfId="19" applyNumberFormat="1" applyFont="1" applyBorder="1" applyAlignment="1">
      <alignment horizontal="center" vertical="center" wrapText="1"/>
    </xf>
    <xf numFmtId="0" fontId="16" fillId="0" borderId="1" xfId="19" applyFont="1" applyBorder="1" applyAlignment="1">
      <alignment horizontal="center" vertical="center" wrapText="1"/>
    </xf>
    <xf numFmtId="3" fontId="16" fillId="0" borderId="1" xfId="1" applyNumberFormat="1" applyFont="1" applyFill="1" applyBorder="1" applyAlignment="1">
      <alignment horizontal="right" vertical="center" wrapText="1"/>
    </xf>
    <xf numFmtId="164" fontId="16" fillId="0" borderId="1" xfId="1" applyNumberFormat="1" applyFont="1" applyFill="1" applyBorder="1" applyAlignment="1">
      <alignment horizontal="right" vertical="center" wrapText="1"/>
    </xf>
    <xf numFmtId="0" fontId="16" fillId="2" borderId="0" xfId="0" applyFont="1" applyFill="1" applyAlignment="1">
      <alignment vertical="center"/>
    </xf>
    <xf numFmtId="166" fontId="4" fillId="0" borderId="1" xfId="1" applyNumberFormat="1" applyFont="1" applyFill="1" applyBorder="1" applyAlignment="1">
      <alignment horizontal="center" vertical="center"/>
    </xf>
    <xf numFmtId="0" fontId="16" fillId="0" borderId="1" xfId="9" applyFont="1" applyBorder="1" applyAlignment="1">
      <alignment vertical="center" wrapText="1"/>
    </xf>
    <xf numFmtId="0" fontId="16" fillId="0" borderId="1" xfId="9" applyFont="1" applyBorder="1" applyAlignment="1">
      <alignment horizontal="center" vertical="center" wrapText="1"/>
    </xf>
    <xf numFmtId="164" fontId="16" fillId="0" borderId="1" xfId="19" applyNumberFormat="1" applyFont="1" applyBorder="1" applyAlignment="1">
      <alignment vertical="center"/>
    </xf>
    <xf numFmtId="3" fontId="16" fillId="0" borderId="1" xfId="9" applyNumberFormat="1" applyFont="1" applyBorder="1" applyAlignment="1">
      <alignment horizontal="center" vertical="center" wrapText="1"/>
    </xf>
    <xf numFmtId="2" fontId="4" fillId="0" borderId="1" xfId="11" applyNumberFormat="1" applyFont="1" applyBorder="1" applyAlignment="1">
      <alignment horizontal="center" vertical="center" wrapText="1"/>
    </xf>
    <xf numFmtId="0" fontId="4" fillId="0" borderId="1" xfId="23" applyFont="1" applyBorder="1" applyAlignment="1">
      <alignment horizontal="center" vertical="center" wrapText="1"/>
    </xf>
    <xf numFmtId="0" fontId="4" fillId="0" borderId="1" xfId="0" quotePrefix="1" applyFont="1" applyBorder="1" applyAlignment="1">
      <alignment horizontal="center" vertical="center" wrapText="1"/>
    </xf>
    <xf numFmtId="164" fontId="16" fillId="0" borderId="1" xfId="21" applyNumberFormat="1" applyFont="1" applyBorder="1" applyAlignment="1">
      <alignment horizontal="center" vertical="center" wrapText="1"/>
    </xf>
    <xf numFmtId="164" fontId="16" fillId="0" borderId="1" xfId="19" applyNumberFormat="1" applyFont="1" applyBorder="1" applyAlignment="1">
      <alignment horizontal="center" vertical="center" wrapText="1"/>
    </xf>
    <xf numFmtId="166" fontId="8" fillId="4" borderId="1" xfId="1" applyNumberFormat="1" applyFont="1" applyFill="1" applyBorder="1" applyAlignment="1">
      <alignment horizontal="center" vertical="center" wrapText="1"/>
    </xf>
    <xf numFmtId="0" fontId="23" fillId="0" borderId="0" xfId="19" applyFont="1" applyAlignment="1">
      <alignment horizontal="center" vertical="center" wrapText="1"/>
    </xf>
    <xf numFmtId="0" fontId="23" fillId="0" borderId="0" xfId="19" applyFont="1" applyAlignment="1">
      <alignment vertical="center"/>
    </xf>
    <xf numFmtId="3" fontId="23" fillId="0" borderId="8" xfId="19" applyNumberFormat="1" applyFont="1" applyBorder="1" applyAlignment="1">
      <alignment vertical="center"/>
    </xf>
    <xf numFmtId="0" fontId="23" fillId="0" borderId="8" xfId="19" applyFont="1" applyBorder="1" applyAlignment="1">
      <alignment vertical="center"/>
    </xf>
    <xf numFmtId="0" fontId="8" fillId="0" borderId="15" xfId="1" applyNumberFormat="1" applyFont="1" applyFill="1" applyBorder="1" applyAlignment="1">
      <alignment horizontal="center" vertical="center" wrapText="1"/>
    </xf>
    <xf numFmtId="164" fontId="4" fillId="0" borderId="0" xfId="0" applyNumberFormat="1" applyFont="1" applyAlignment="1">
      <alignment vertical="center"/>
    </xf>
    <xf numFmtId="0" fontId="22" fillId="0" borderId="8" xfId="19" applyFont="1" applyBorder="1" applyAlignment="1">
      <alignment vertical="center"/>
    </xf>
    <xf numFmtId="0" fontId="22" fillId="0" borderId="8" xfId="19" applyFont="1" applyBorder="1" applyAlignment="1">
      <alignment horizontal="center" vertical="center"/>
    </xf>
    <xf numFmtId="1" fontId="4" fillId="0" borderId="1" xfId="18" applyNumberFormat="1" applyFont="1" applyBorder="1" applyAlignment="1">
      <alignment horizontal="right" vertical="center" wrapText="1"/>
    </xf>
    <xf numFmtId="3" fontId="4" fillId="0" borderId="3" xfId="1" applyNumberFormat="1" applyFont="1" applyFill="1" applyBorder="1" applyAlignment="1">
      <alignment horizontal="right" vertical="center"/>
    </xf>
    <xf numFmtId="0" fontId="8" fillId="0" borderId="18" xfId="19" applyFont="1" applyBorder="1" applyAlignment="1">
      <alignment horizontal="left" vertical="center" wrapText="1"/>
    </xf>
    <xf numFmtId="0" fontId="24" fillId="3" borderId="1" xfId="19" applyFont="1" applyFill="1" applyBorder="1" applyAlignment="1">
      <alignment horizontal="left" vertical="center" wrapText="1"/>
    </xf>
    <xf numFmtId="3" fontId="8" fillId="3" borderId="1" xfId="18" applyNumberFormat="1" applyFont="1" applyFill="1" applyBorder="1" applyAlignment="1">
      <alignment horizontal="center" vertical="center" wrapText="1"/>
    </xf>
    <xf numFmtId="3" fontId="8" fillId="3" borderId="1" xfId="1" applyNumberFormat="1" applyFont="1" applyFill="1" applyBorder="1" applyAlignment="1">
      <alignment horizontal="right" vertical="center"/>
    </xf>
    <xf numFmtId="164" fontId="8" fillId="3" borderId="1" xfId="0" applyNumberFormat="1" applyFont="1" applyFill="1" applyBorder="1" applyAlignment="1">
      <alignment horizontal="center" vertical="center" wrapText="1"/>
    </xf>
    <xf numFmtId="0" fontId="8" fillId="3" borderId="1" xfId="9" applyFont="1" applyFill="1" applyBorder="1" applyAlignment="1">
      <alignment vertical="center" wrapText="1"/>
    </xf>
    <xf numFmtId="0" fontId="8" fillId="3" borderId="1" xfId="9" applyFont="1" applyFill="1" applyBorder="1" applyAlignment="1">
      <alignment horizontal="center" vertical="center" wrapText="1"/>
    </xf>
    <xf numFmtId="3" fontId="4" fillId="0" borderId="3" xfId="18"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1" xfId="21" quotePrefix="1" applyFont="1" applyBorder="1" applyAlignment="1">
      <alignment horizontal="center" vertical="center" wrapText="1"/>
    </xf>
    <xf numFmtId="0" fontId="4" fillId="0" borderId="3" xfId="21" quotePrefix="1" applyFont="1" applyBorder="1" applyAlignment="1">
      <alignment horizontal="center" vertical="center" wrapText="1"/>
    </xf>
    <xf numFmtId="164" fontId="4" fillId="0" borderId="1" xfId="19" applyNumberFormat="1" applyFont="1" applyBorder="1" applyAlignment="1">
      <alignment horizontal="center" vertical="center" wrapText="1"/>
    </xf>
    <xf numFmtId="3" fontId="8" fillId="0" borderId="6" xfId="19" applyNumberFormat="1" applyFont="1" applyBorder="1" applyAlignment="1">
      <alignment horizontal="center" vertical="center" wrapText="1"/>
    </xf>
    <xf numFmtId="0" fontId="8" fillId="0" borderId="12" xfId="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7" xfId="1" applyNumberFormat="1" applyFont="1" applyFill="1" applyBorder="1" applyAlignment="1">
      <alignment horizontal="center" vertical="center" wrapText="1"/>
    </xf>
    <xf numFmtId="0" fontId="8" fillId="0" borderId="17"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21" fillId="0" borderId="0" xfId="19" applyFont="1" applyAlignment="1">
      <alignment horizontal="center" vertical="center"/>
    </xf>
    <xf numFmtId="0" fontId="21" fillId="0" borderId="0" xfId="19" applyFont="1" applyAlignment="1">
      <alignment horizontal="center" vertical="center" wrapText="1"/>
    </xf>
    <xf numFmtId="0" fontId="22" fillId="0" borderId="0" xfId="19" applyFont="1" applyAlignment="1">
      <alignment horizontal="center" vertical="center"/>
    </xf>
    <xf numFmtId="0" fontId="8" fillId="0" borderId="2" xfId="19" applyFont="1" applyBorder="1" applyAlignment="1">
      <alignment horizontal="center" vertical="center" wrapText="1"/>
    </xf>
    <xf numFmtId="0" fontId="8" fillId="0" borderId="7" xfId="19" applyFont="1" applyBorder="1" applyAlignment="1">
      <alignment horizontal="center" vertical="center" wrapText="1"/>
    </xf>
    <xf numFmtId="0" fontId="8" fillId="0" borderId="17" xfId="19" applyFont="1" applyBorder="1" applyAlignment="1">
      <alignment horizontal="center" vertical="center" wrapText="1"/>
    </xf>
    <xf numFmtId="3" fontId="8" fillId="0" borderId="2" xfId="19" applyNumberFormat="1" applyFont="1" applyBorder="1" applyAlignment="1">
      <alignment horizontal="center" vertical="center" wrapText="1"/>
    </xf>
    <xf numFmtId="3" fontId="8" fillId="0" borderId="17" xfId="19" applyNumberFormat="1" applyFont="1" applyBorder="1" applyAlignment="1">
      <alignment horizontal="center" vertical="center" wrapText="1"/>
    </xf>
    <xf numFmtId="3" fontId="8" fillId="0" borderId="17" xfId="1" applyNumberFormat="1" applyFont="1" applyFill="1" applyBorder="1" applyAlignment="1">
      <alignment horizontal="center" vertical="center" wrapText="1"/>
    </xf>
    <xf numFmtId="3" fontId="8" fillId="0" borderId="6" xfId="1" applyNumberFormat="1" applyFont="1" applyFill="1" applyBorder="1" applyAlignment="1">
      <alignment horizontal="center" vertical="center" wrapText="1"/>
    </xf>
    <xf numFmtId="43" fontId="8" fillId="0" borderId="12" xfId="1" applyFont="1" applyFill="1" applyBorder="1" applyAlignment="1">
      <alignment horizontal="center" vertical="center" wrapText="1"/>
    </xf>
    <xf numFmtId="43" fontId="8" fillId="0" borderId="9" xfId="1" applyFont="1" applyFill="1" applyBorder="1" applyAlignment="1">
      <alignment horizontal="center" vertical="center" wrapText="1"/>
    </xf>
    <xf numFmtId="0" fontId="8" fillId="0" borderId="12" xfId="19" applyFont="1" applyBorder="1" applyAlignment="1">
      <alignment horizontal="center" vertical="center" wrapText="1"/>
    </xf>
    <xf numFmtId="0" fontId="8" fillId="0" borderId="9" xfId="19" applyFont="1" applyBorder="1" applyAlignment="1">
      <alignment horizontal="center" vertical="center" wrapText="1"/>
    </xf>
    <xf numFmtId="0" fontId="8" fillId="0" borderId="13" xfId="19" applyFont="1" applyBorder="1" applyAlignment="1">
      <alignment horizontal="center" vertical="center" wrapText="1"/>
    </xf>
    <xf numFmtId="0" fontId="8" fillId="0" borderId="19" xfId="19" applyFont="1" applyBorder="1" applyAlignment="1">
      <alignment horizontal="center" vertical="center" wrapText="1"/>
    </xf>
    <xf numFmtId="0" fontId="8" fillId="0" borderId="8" xfId="19" applyFont="1" applyBorder="1" applyAlignment="1">
      <alignment horizontal="center" vertical="center" wrapText="1"/>
    </xf>
    <xf numFmtId="0" fontId="8" fillId="0" borderId="16" xfId="19" applyFont="1" applyBorder="1" applyAlignment="1">
      <alignment horizontal="center" vertical="center" wrapText="1"/>
    </xf>
    <xf numFmtId="0" fontId="8" fillId="0" borderId="10" xfId="1" applyNumberFormat="1" applyFont="1" applyFill="1" applyBorder="1" applyAlignment="1">
      <alignment horizontal="center" vertical="center" wrapText="1"/>
    </xf>
    <xf numFmtId="0" fontId="8" fillId="0" borderId="11" xfId="1" applyNumberFormat="1" applyFont="1" applyFill="1" applyBorder="1" applyAlignment="1">
      <alignment horizontal="center" vertical="center" wrapText="1"/>
    </xf>
    <xf numFmtId="0" fontId="8" fillId="0" borderId="0" xfId="19" applyFont="1" applyAlignment="1">
      <alignment horizontal="center" vertical="center"/>
    </xf>
    <xf numFmtId="0" fontId="8" fillId="0" borderId="0" xfId="19" applyFont="1" applyAlignment="1">
      <alignment horizontal="center" vertical="center" wrapText="1"/>
    </xf>
    <xf numFmtId="0" fontId="5" fillId="0" borderId="0" xfId="19" applyFont="1" applyAlignment="1">
      <alignment horizontal="center" vertical="center"/>
    </xf>
    <xf numFmtId="0" fontId="5" fillId="0" borderId="8" xfId="19" applyFont="1" applyBorder="1" applyAlignment="1">
      <alignment horizontal="center" vertical="center"/>
    </xf>
    <xf numFmtId="0" fontId="8" fillId="0" borderId="6" xfId="19" applyFont="1" applyBorder="1" applyAlignment="1">
      <alignment horizontal="center" vertical="center" wrapText="1"/>
    </xf>
    <xf numFmtId="43" fontId="8" fillId="0" borderId="17" xfId="4" applyFont="1" applyFill="1" applyBorder="1" applyAlignment="1">
      <alignment horizontal="center" vertical="center" wrapText="1"/>
    </xf>
    <xf numFmtId="0" fontId="4" fillId="0" borderId="8" xfId="0" applyFont="1" applyBorder="1" applyAlignment="1">
      <alignment vertical="center"/>
    </xf>
    <xf numFmtId="0" fontId="4" fillId="0" borderId="16" xfId="0" applyFont="1" applyBorder="1" applyAlignment="1">
      <alignment vertical="center"/>
    </xf>
    <xf numFmtId="0" fontId="8" fillId="0" borderId="15" xfId="4" applyNumberFormat="1" applyFont="1" applyFill="1" applyBorder="1" applyAlignment="1">
      <alignment horizontal="center" vertical="center" wrapText="1"/>
    </xf>
    <xf numFmtId="0" fontId="8" fillId="0" borderId="10" xfId="4" applyNumberFormat="1" applyFont="1" applyFill="1" applyBorder="1" applyAlignment="1">
      <alignment horizontal="center" vertical="center" wrapText="1"/>
    </xf>
    <xf numFmtId="0" fontId="8" fillId="0" borderId="11" xfId="4" applyNumberFormat="1" applyFont="1" applyFill="1" applyBorder="1" applyAlignment="1">
      <alignment horizontal="center" vertical="center" wrapText="1"/>
    </xf>
    <xf numFmtId="0" fontId="8" fillId="0" borderId="12" xfId="4" applyNumberFormat="1" applyFont="1" applyFill="1" applyBorder="1" applyAlignment="1">
      <alignment horizontal="center" vertical="center" wrapText="1"/>
    </xf>
    <xf numFmtId="0" fontId="8" fillId="0" borderId="13" xfId="4"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wrapText="1"/>
    </xf>
    <xf numFmtId="0" fontId="8" fillId="0" borderId="7" xfId="4" applyNumberFormat="1" applyFont="1" applyFill="1" applyBorder="1" applyAlignment="1">
      <alignment horizontal="center" vertical="center" wrapText="1"/>
    </xf>
    <xf numFmtId="0" fontId="8" fillId="0" borderId="17" xfId="4" applyNumberFormat="1" applyFont="1" applyFill="1" applyBorder="1" applyAlignment="1">
      <alignment horizontal="center" vertical="center" wrapText="1"/>
    </xf>
    <xf numFmtId="0" fontId="8" fillId="0" borderId="19" xfId="4" applyNumberFormat="1" applyFont="1" applyFill="1" applyBorder="1" applyAlignment="1">
      <alignment horizontal="center" vertical="center" wrapText="1"/>
    </xf>
    <xf numFmtId="0" fontId="8" fillId="0" borderId="16" xfId="4" applyNumberFormat="1" applyFont="1" applyFill="1" applyBorder="1" applyAlignment="1">
      <alignment horizontal="center" vertical="center" wrapText="1"/>
    </xf>
    <xf numFmtId="0" fontId="8" fillId="0" borderId="9" xfId="4" applyNumberFormat="1" applyFont="1" applyFill="1" applyBorder="1" applyAlignment="1">
      <alignment horizontal="center" vertical="center" wrapText="1"/>
    </xf>
    <xf numFmtId="0" fontId="8" fillId="0" borderId="8" xfId="4" applyNumberFormat="1" applyFont="1" applyFill="1" applyBorder="1" applyAlignment="1">
      <alignment horizontal="center" vertical="center" wrapText="1"/>
    </xf>
    <xf numFmtId="43" fontId="8" fillId="0" borderId="6" xfId="4" applyFont="1" applyFill="1" applyBorder="1" applyAlignment="1">
      <alignment horizontal="center" vertical="center" wrapText="1"/>
    </xf>
    <xf numFmtId="43" fontId="8" fillId="0" borderId="12" xfId="4" applyFont="1" applyFill="1" applyBorder="1" applyAlignment="1">
      <alignment horizontal="center" vertical="center" wrapText="1"/>
    </xf>
    <xf numFmtId="43" fontId="8" fillId="0" borderId="9" xfId="4" applyFont="1" applyFill="1" applyBorder="1" applyAlignment="1">
      <alignment horizontal="center" vertical="center" wrapText="1"/>
    </xf>
    <xf numFmtId="0" fontId="8" fillId="0" borderId="15" xfId="19" applyFont="1" applyBorder="1" applyAlignment="1">
      <alignment horizontal="center" vertical="center" wrapText="1"/>
    </xf>
    <xf numFmtId="0" fontId="8" fillId="0" borderId="11" xfId="19" applyFont="1" applyBorder="1" applyAlignment="1">
      <alignment horizontal="center" vertical="center" wrapText="1"/>
    </xf>
    <xf numFmtId="0" fontId="6" fillId="0" borderId="12" xfId="4" applyNumberFormat="1" applyFont="1" applyFill="1" applyBorder="1" applyAlignment="1">
      <alignment horizontal="center" vertical="center" wrapText="1"/>
    </xf>
    <xf numFmtId="43" fontId="8" fillId="0" borderId="15" xfId="4" applyFont="1" applyFill="1" applyBorder="1" applyAlignment="1">
      <alignment horizontal="center" vertical="center" wrapText="1"/>
    </xf>
    <xf numFmtId="0" fontId="8" fillId="0" borderId="14" xfId="19" applyFont="1" applyBorder="1" applyAlignment="1">
      <alignment horizontal="center" vertical="center" wrapText="1"/>
    </xf>
    <xf numFmtId="0" fontId="8" fillId="0" borderId="20" xfId="19" applyFont="1" applyBorder="1" applyAlignment="1">
      <alignment horizontal="center" vertical="center" wrapText="1"/>
    </xf>
    <xf numFmtId="0" fontId="4" fillId="0" borderId="8" xfId="19" applyFont="1" applyBorder="1" applyAlignment="1">
      <alignment horizontal="center" vertical="center"/>
    </xf>
    <xf numFmtId="164" fontId="8" fillId="0" borderId="6" xfId="19" applyNumberFormat="1" applyFont="1" applyBorder="1" applyAlignment="1">
      <alignment horizontal="center" vertical="center" wrapText="1"/>
    </xf>
  </cellXfs>
  <cellStyles count="29">
    <cellStyle name="Comma" xfId="1" builtinId="3"/>
    <cellStyle name="Comma 16 3" xfId="2"/>
    <cellStyle name="Comma 16 3 2 2 2 3" xfId="3"/>
    <cellStyle name="Comma 2" xfId="4"/>
    <cellStyle name="Comma 21" xfId="5"/>
    <cellStyle name="Comma 3" xfId="6"/>
    <cellStyle name="Comma 54" xfId="7"/>
    <cellStyle name="Comma 6" xfId="8"/>
    <cellStyle name="Normal" xfId="0" builtinId="0"/>
    <cellStyle name="Normal 10 2" xfId="9"/>
    <cellStyle name="Normal 10 2 24" xfId="10"/>
    <cellStyle name="Normal 2" xfId="11"/>
    <cellStyle name="Normal 2 2 10" xfId="12"/>
    <cellStyle name="Normal 2 5 2" xfId="13"/>
    <cellStyle name="Normal 2 5 3" xfId="14"/>
    <cellStyle name="Normal 3" xfId="28"/>
    <cellStyle name="Normal 4" xfId="15"/>
    <cellStyle name="Normal 5" xfId="16"/>
    <cellStyle name="Normal 55" xfId="26"/>
    <cellStyle name="Normal 9" xfId="17"/>
    <cellStyle name="Normal_Bieu mau (CV )" xfId="18"/>
    <cellStyle name="Normal_Sheet1" xfId="19"/>
    <cellStyle name="Normal_Sheet1 2" xfId="20"/>
    <cellStyle name="Normal_Sheet1_1" xfId="21"/>
    <cellStyle name="Style 1" xfId="22"/>
    <cellStyle name="Style 1 2" xfId="23"/>
    <cellStyle name="Style 1 3" xfId="27"/>
    <cellStyle name="Style 1 4" xfId="24"/>
    <cellStyle name="通貨_List-dwgis"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TD"/>
      <sheetName val="T_x0003_"/>
      <sheetName val="Cong n"/>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sheetData sheetId="1523"/>
      <sheetData sheetId="1524" refreshError="1"/>
      <sheetData sheetId="1525" refreshError="1"/>
      <sheetData sheetId="1526" refreshError="1"/>
      <sheetData sheetId="15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zoomScale="82" zoomScaleNormal="82" workbookViewId="0">
      <pane ySplit="10" topLeftCell="A13" activePane="bottomLeft" state="frozen"/>
      <selection pane="bottomLeft" activeCell="B15" sqref="B15"/>
    </sheetView>
  </sheetViews>
  <sheetFormatPr defaultColWidth="8.88671875" defaultRowHeight="15.75" x14ac:dyDescent="0.25"/>
  <cols>
    <col min="1" max="1" width="4.6640625" style="38" customWidth="1"/>
    <col min="2" max="2" width="31.33203125" style="38" customWidth="1"/>
    <col min="3" max="3" width="11.109375" style="38" customWidth="1"/>
    <col min="4" max="4" width="20.88671875" style="38" customWidth="1"/>
    <col min="5" max="5" width="9.21875" style="54" customWidth="1"/>
    <col min="6" max="6" width="8.6640625" style="64" customWidth="1"/>
    <col min="7" max="8" width="8.44140625" style="64" customWidth="1"/>
    <col min="9" max="9" width="9.33203125" style="38" customWidth="1"/>
    <col min="10" max="11" width="8.5546875" style="38" customWidth="1"/>
    <col min="12" max="12" width="9.6640625" style="38" customWidth="1"/>
    <col min="13" max="13" width="8.5546875" style="38" customWidth="1"/>
    <col min="14" max="14" width="9.21875" style="38" customWidth="1"/>
    <col min="15" max="15" width="37.33203125" style="38" customWidth="1"/>
    <col min="16" max="16384" width="8.88671875" style="38"/>
  </cols>
  <sheetData>
    <row r="1" spans="1:16" ht="10.5" customHeight="1" x14ac:dyDescent="0.25"/>
    <row r="2" spans="1:16" ht="21.75" customHeight="1" x14ac:dyDescent="0.25">
      <c r="A2" s="245" t="s">
        <v>625</v>
      </c>
      <c r="B2" s="245"/>
      <c r="C2" s="245"/>
      <c r="D2" s="245"/>
      <c r="E2" s="245"/>
      <c r="F2" s="245"/>
      <c r="G2" s="245"/>
      <c r="H2" s="245"/>
      <c r="I2" s="245"/>
      <c r="J2" s="245"/>
      <c r="K2" s="245"/>
      <c r="L2" s="245"/>
      <c r="M2" s="245"/>
      <c r="N2" s="245"/>
      <c r="O2" s="245"/>
    </row>
    <row r="3" spans="1:16" ht="24" customHeight="1" x14ac:dyDescent="0.25">
      <c r="A3" s="246" t="s">
        <v>630</v>
      </c>
      <c r="B3" s="246"/>
      <c r="C3" s="246"/>
      <c r="D3" s="246"/>
      <c r="E3" s="246"/>
      <c r="F3" s="246"/>
      <c r="G3" s="246"/>
      <c r="H3" s="246"/>
      <c r="I3" s="246"/>
      <c r="J3" s="246"/>
      <c r="K3" s="246"/>
      <c r="L3" s="246"/>
      <c r="M3" s="246"/>
      <c r="N3" s="246"/>
      <c r="O3" s="246"/>
    </row>
    <row r="4" spans="1:16" ht="24" customHeight="1" x14ac:dyDescent="0.25">
      <c r="A4" s="247" t="s">
        <v>670</v>
      </c>
      <c r="B4" s="247"/>
      <c r="C4" s="247"/>
      <c r="D4" s="247"/>
      <c r="E4" s="247"/>
      <c r="F4" s="247"/>
      <c r="G4" s="247"/>
      <c r="H4" s="247"/>
      <c r="I4" s="247"/>
      <c r="J4" s="247"/>
      <c r="K4" s="247"/>
      <c r="L4" s="247"/>
      <c r="M4" s="247"/>
      <c r="N4" s="247"/>
      <c r="O4" s="247"/>
    </row>
    <row r="5" spans="1:16" ht="21" customHeight="1" x14ac:dyDescent="0.25">
      <c r="A5" s="213"/>
      <c r="B5" s="214"/>
      <c r="C5" s="213"/>
      <c r="D5" s="213"/>
      <c r="E5" s="213"/>
      <c r="F5" s="215"/>
      <c r="G5" s="215"/>
      <c r="H5" s="215"/>
      <c r="I5" s="216"/>
      <c r="J5" s="216"/>
      <c r="K5" s="216"/>
      <c r="L5" s="216"/>
      <c r="N5" s="219"/>
      <c r="O5" s="220" t="s">
        <v>25</v>
      </c>
    </row>
    <row r="6" spans="1:16" ht="12.75" customHeight="1" x14ac:dyDescent="0.25">
      <c r="A6" s="248" t="s">
        <v>15</v>
      </c>
      <c r="B6" s="248" t="s">
        <v>655</v>
      </c>
      <c r="C6" s="248" t="s">
        <v>35</v>
      </c>
      <c r="D6" s="248" t="s">
        <v>576</v>
      </c>
      <c r="E6" s="248" t="s">
        <v>666</v>
      </c>
      <c r="F6" s="236" t="s">
        <v>627</v>
      </c>
      <c r="G6" s="237"/>
      <c r="H6" s="237"/>
      <c r="I6" s="237"/>
      <c r="J6" s="237"/>
      <c r="K6" s="237"/>
      <c r="L6" s="237"/>
      <c r="M6" s="237"/>
      <c r="N6" s="238"/>
      <c r="O6" s="248" t="s">
        <v>16</v>
      </c>
    </row>
    <row r="7" spans="1:16" ht="12.75" customHeight="1" x14ac:dyDescent="0.25">
      <c r="A7" s="249"/>
      <c r="B7" s="249"/>
      <c r="C7" s="249"/>
      <c r="D7" s="249"/>
      <c r="E7" s="249"/>
      <c r="F7" s="242"/>
      <c r="G7" s="243"/>
      <c r="H7" s="243"/>
      <c r="I7" s="243"/>
      <c r="J7" s="243"/>
      <c r="K7" s="243"/>
      <c r="L7" s="243"/>
      <c r="M7" s="243"/>
      <c r="N7" s="244"/>
      <c r="O7" s="249"/>
    </row>
    <row r="8" spans="1:16" ht="18" customHeight="1" x14ac:dyDescent="0.25">
      <c r="A8" s="249"/>
      <c r="B8" s="249"/>
      <c r="C8" s="249"/>
      <c r="D8" s="249"/>
      <c r="E8" s="249"/>
      <c r="F8" s="253" t="s">
        <v>37</v>
      </c>
      <c r="G8" s="255" t="s">
        <v>428</v>
      </c>
      <c r="H8" s="256"/>
      <c r="I8" s="256"/>
      <c r="J8" s="256"/>
      <c r="K8" s="256"/>
      <c r="L8" s="256"/>
      <c r="M8" s="256"/>
      <c r="N8" s="239" t="s">
        <v>626</v>
      </c>
      <c r="O8" s="249"/>
    </row>
    <row r="9" spans="1:16" ht="18" customHeight="1" x14ac:dyDescent="0.25">
      <c r="A9" s="249"/>
      <c r="B9" s="249"/>
      <c r="C9" s="249"/>
      <c r="D9" s="249"/>
      <c r="E9" s="249"/>
      <c r="F9" s="254"/>
      <c r="G9" s="251" t="s">
        <v>17</v>
      </c>
      <c r="H9" s="236" t="s">
        <v>617</v>
      </c>
      <c r="I9" s="237"/>
      <c r="J9" s="237"/>
      <c r="K9" s="237"/>
      <c r="L9" s="237"/>
      <c r="M9" s="238"/>
      <c r="N9" s="240"/>
      <c r="O9" s="249"/>
    </row>
    <row r="10" spans="1:16" ht="106.5" customHeight="1" x14ac:dyDescent="0.25">
      <c r="A10" s="250"/>
      <c r="B10" s="250"/>
      <c r="C10" s="250"/>
      <c r="D10" s="250"/>
      <c r="E10" s="250"/>
      <c r="F10" s="254"/>
      <c r="G10" s="252"/>
      <c r="H10" s="235" t="s">
        <v>669</v>
      </c>
      <c r="I10" s="190" t="s">
        <v>618</v>
      </c>
      <c r="J10" s="190" t="s">
        <v>654</v>
      </c>
      <c r="K10" s="190" t="s">
        <v>619</v>
      </c>
      <c r="L10" s="190" t="s">
        <v>620</v>
      </c>
      <c r="M10" s="217" t="s">
        <v>621</v>
      </c>
      <c r="N10" s="241"/>
      <c r="O10" s="250"/>
      <c r="P10" s="218"/>
    </row>
    <row r="11" spans="1:16" ht="28.5" customHeight="1" x14ac:dyDescent="0.25">
      <c r="A11" s="99"/>
      <c r="B11" s="223" t="s">
        <v>577</v>
      </c>
      <c r="C11" s="101"/>
      <c r="D11" s="102"/>
      <c r="E11" s="102"/>
      <c r="F11" s="103">
        <f>F12+F14+F18+F27+F30+F32</f>
        <v>79366</v>
      </c>
      <c r="G11" s="103">
        <f t="shared" ref="G11:N11" si="0">G12+G14+G18+G27+G30+G32</f>
        <v>77716</v>
      </c>
      <c r="H11" s="103"/>
      <c r="I11" s="103">
        <f t="shared" si="0"/>
        <v>2502</v>
      </c>
      <c r="J11" s="103">
        <f t="shared" si="0"/>
        <v>61674</v>
      </c>
      <c r="K11" s="103">
        <f t="shared" si="0"/>
        <v>5393</v>
      </c>
      <c r="L11" s="103">
        <f t="shared" si="0"/>
        <v>6297</v>
      </c>
      <c r="M11" s="103">
        <f t="shared" si="0"/>
        <v>1350</v>
      </c>
      <c r="N11" s="103">
        <f t="shared" si="0"/>
        <v>1650</v>
      </c>
      <c r="O11" s="105"/>
    </row>
    <row r="12" spans="1:16" ht="28.5" customHeight="1" x14ac:dyDescent="0.25">
      <c r="A12" s="152" t="s">
        <v>9</v>
      </c>
      <c r="B12" s="153" t="s">
        <v>656</v>
      </c>
      <c r="C12" s="154"/>
      <c r="D12" s="155"/>
      <c r="E12" s="155"/>
      <c r="F12" s="156">
        <f>F13</f>
        <v>5000</v>
      </c>
      <c r="G12" s="156">
        <f t="shared" ref="G12:J12" si="1">G13</f>
        <v>5000</v>
      </c>
      <c r="H12" s="156"/>
      <c r="I12" s="156"/>
      <c r="J12" s="156">
        <f t="shared" si="1"/>
        <v>5000</v>
      </c>
      <c r="K12" s="156"/>
      <c r="L12" s="156"/>
      <c r="M12" s="156"/>
      <c r="N12" s="156"/>
      <c r="O12" s="158"/>
    </row>
    <row r="13" spans="1:16" ht="48" customHeight="1" x14ac:dyDescent="0.25">
      <c r="A13" s="232" t="s">
        <v>665</v>
      </c>
      <c r="B13" s="32" t="s">
        <v>667</v>
      </c>
      <c r="C13" s="3" t="s">
        <v>131</v>
      </c>
      <c r="D13" s="21" t="s">
        <v>643</v>
      </c>
      <c r="E13" s="2" t="s">
        <v>597</v>
      </c>
      <c r="F13" s="60">
        <v>5000</v>
      </c>
      <c r="G13" s="60">
        <f>SUM(H13:M13)</f>
        <v>5000</v>
      </c>
      <c r="H13" s="60"/>
      <c r="I13" s="60"/>
      <c r="J13" s="60">
        <v>5000</v>
      </c>
      <c r="K13" s="60"/>
      <c r="L13" s="60"/>
      <c r="M13" s="60"/>
      <c r="N13" s="60"/>
      <c r="O13" s="193" t="s">
        <v>644</v>
      </c>
    </row>
    <row r="14" spans="1:16" ht="28.5" customHeight="1" x14ac:dyDescent="0.25">
      <c r="A14" s="152" t="s">
        <v>10</v>
      </c>
      <c r="B14" s="153" t="s">
        <v>657</v>
      </c>
      <c r="C14" s="154"/>
      <c r="D14" s="155"/>
      <c r="E14" s="155"/>
      <c r="F14" s="156">
        <f>SUM(F15:F17)</f>
        <v>5295</v>
      </c>
      <c r="G14" s="156">
        <f t="shared" ref="G14:J14" si="2">SUM(G15:G17)</f>
        <v>5295</v>
      </c>
      <c r="H14" s="156"/>
      <c r="I14" s="156"/>
      <c r="J14" s="156">
        <f t="shared" si="2"/>
        <v>5295</v>
      </c>
      <c r="K14" s="156"/>
      <c r="L14" s="156"/>
      <c r="M14" s="156"/>
      <c r="N14" s="156"/>
      <c r="O14" s="158"/>
    </row>
    <row r="15" spans="1:16" ht="41.25" customHeight="1" x14ac:dyDescent="0.25">
      <c r="A15" s="3">
        <v>13</v>
      </c>
      <c r="B15" s="33" t="s">
        <v>594</v>
      </c>
      <c r="C15" s="2" t="s">
        <v>5</v>
      </c>
      <c r="D15" s="21" t="s">
        <v>595</v>
      </c>
      <c r="E15" s="2" t="s">
        <v>671</v>
      </c>
      <c r="F15" s="58">
        <v>450</v>
      </c>
      <c r="G15" s="60">
        <f t="shared" ref="G15:G25" si="3">SUM(H15:M15)</f>
        <v>450</v>
      </c>
      <c r="H15" s="60"/>
      <c r="I15" s="12"/>
      <c r="J15" s="28">
        <v>450</v>
      </c>
      <c r="K15" s="12"/>
      <c r="L15" s="12"/>
      <c r="M15" s="4"/>
      <c r="N15" s="4"/>
      <c r="O15" s="193" t="s">
        <v>636</v>
      </c>
    </row>
    <row r="16" spans="1:16" ht="52.5" customHeight="1" x14ac:dyDescent="0.25">
      <c r="A16" s="3">
        <v>1</v>
      </c>
      <c r="B16" s="10" t="s">
        <v>647</v>
      </c>
      <c r="C16" s="3" t="s">
        <v>553</v>
      </c>
      <c r="D16" s="11" t="s">
        <v>649</v>
      </c>
      <c r="E16" s="11" t="s">
        <v>597</v>
      </c>
      <c r="F16" s="60">
        <v>4345</v>
      </c>
      <c r="G16" s="60">
        <f t="shared" si="3"/>
        <v>4345</v>
      </c>
      <c r="H16" s="60"/>
      <c r="I16" s="60"/>
      <c r="J16" s="60">
        <v>4345</v>
      </c>
      <c r="K16" s="60"/>
      <c r="L16" s="60"/>
      <c r="M16" s="60"/>
      <c r="N16" s="60"/>
      <c r="O16" s="193" t="s">
        <v>661</v>
      </c>
    </row>
    <row r="17" spans="1:15" ht="79.5" customHeight="1" x14ac:dyDescent="0.25">
      <c r="A17" s="3">
        <v>2</v>
      </c>
      <c r="B17" s="8" t="s">
        <v>631</v>
      </c>
      <c r="C17" s="3" t="s">
        <v>612</v>
      </c>
      <c r="D17" s="9" t="s">
        <v>648</v>
      </c>
      <c r="E17" s="2" t="s">
        <v>591</v>
      </c>
      <c r="F17" s="58">
        <v>500</v>
      </c>
      <c r="G17" s="60">
        <f t="shared" si="3"/>
        <v>500</v>
      </c>
      <c r="H17" s="60"/>
      <c r="I17" s="28"/>
      <c r="J17" s="28">
        <v>500</v>
      </c>
      <c r="K17" s="28"/>
      <c r="L17" s="28"/>
      <c r="M17" s="28"/>
      <c r="N17" s="28"/>
      <c r="O17" s="193" t="s">
        <v>637</v>
      </c>
    </row>
    <row r="18" spans="1:15" ht="28.5" customHeight="1" x14ac:dyDescent="0.25">
      <c r="A18" s="152" t="s">
        <v>169</v>
      </c>
      <c r="B18" s="153" t="s">
        <v>658</v>
      </c>
      <c r="C18" s="154"/>
      <c r="D18" s="155"/>
      <c r="E18" s="155"/>
      <c r="F18" s="156">
        <f>SUM(F19:F26)</f>
        <v>26574</v>
      </c>
      <c r="G18" s="156">
        <f t="shared" ref="G18:H18" si="4">SUM(G19:G26)</f>
        <v>26574</v>
      </c>
      <c r="H18" s="156">
        <f t="shared" si="4"/>
        <v>500</v>
      </c>
      <c r="I18" s="156"/>
      <c r="J18" s="156">
        <f t="shared" ref="J18:K18" si="5">SUM(J19:J26)</f>
        <v>20681</v>
      </c>
      <c r="K18" s="156">
        <f t="shared" si="5"/>
        <v>5393</v>
      </c>
      <c r="L18" s="156"/>
      <c r="M18" s="156"/>
      <c r="N18" s="156"/>
      <c r="O18" s="158"/>
    </row>
    <row r="19" spans="1:15" ht="63.75" customHeight="1" x14ac:dyDescent="0.25">
      <c r="A19" s="3">
        <v>1</v>
      </c>
      <c r="B19" s="194" t="s">
        <v>592</v>
      </c>
      <c r="C19" s="195" t="s">
        <v>152</v>
      </c>
      <c r="D19" s="195" t="s">
        <v>652</v>
      </c>
      <c r="E19" s="195" t="s">
        <v>591</v>
      </c>
      <c r="F19" s="58">
        <v>3000</v>
      </c>
      <c r="G19" s="60">
        <f t="shared" si="3"/>
        <v>3000</v>
      </c>
      <c r="H19" s="60"/>
      <c r="I19" s="28"/>
      <c r="J19" s="28">
        <v>3000</v>
      </c>
      <c r="K19" s="28"/>
      <c r="L19" s="28"/>
      <c r="M19" s="28"/>
      <c r="N19" s="28"/>
      <c r="O19" s="193" t="s">
        <v>633</v>
      </c>
    </row>
    <row r="20" spans="1:15" ht="51" customHeight="1" x14ac:dyDescent="0.25">
      <c r="A20" s="3">
        <v>2</v>
      </c>
      <c r="B20" s="194" t="s">
        <v>628</v>
      </c>
      <c r="C20" s="195" t="s">
        <v>22</v>
      </c>
      <c r="D20" s="195" t="s">
        <v>651</v>
      </c>
      <c r="E20" s="195" t="s">
        <v>591</v>
      </c>
      <c r="F20" s="58">
        <v>1000</v>
      </c>
      <c r="G20" s="60">
        <f t="shared" si="3"/>
        <v>1000</v>
      </c>
      <c r="H20" s="60"/>
      <c r="I20" s="28"/>
      <c r="J20" s="28">
        <v>1000</v>
      </c>
      <c r="K20" s="28"/>
      <c r="L20" s="28"/>
      <c r="M20" s="28"/>
      <c r="N20" s="28"/>
      <c r="O20" s="193" t="s">
        <v>634</v>
      </c>
    </row>
    <row r="21" spans="1:15" ht="48" customHeight="1" x14ac:dyDescent="0.25">
      <c r="A21" s="3">
        <v>3</v>
      </c>
      <c r="B21" s="194" t="s">
        <v>593</v>
      </c>
      <c r="C21" s="195" t="s">
        <v>5</v>
      </c>
      <c r="D21" s="195" t="s">
        <v>650</v>
      </c>
      <c r="E21" s="195" t="s">
        <v>591</v>
      </c>
      <c r="F21" s="58">
        <v>2500</v>
      </c>
      <c r="G21" s="60">
        <f t="shared" si="3"/>
        <v>2500</v>
      </c>
      <c r="H21" s="60"/>
      <c r="I21" s="28"/>
      <c r="J21" s="28">
        <v>2500</v>
      </c>
      <c r="K21" s="28"/>
      <c r="L21" s="28"/>
      <c r="M21" s="28"/>
      <c r="N21" s="28"/>
      <c r="O21" s="193" t="s">
        <v>635</v>
      </c>
    </row>
    <row r="22" spans="1:15" ht="41.25" customHeight="1" x14ac:dyDescent="0.25">
      <c r="A22" s="3">
        <v>4</v>
      </c>
      <c r="B22" s="8" t="s">
        <v>622</v>
      </c>
      <c r="C22" s="3" t="s">
        <v>118</v>
      </c>
      <c r="D22" s="9" t="s">
        <v>623</v>
      </c>
      <c r="E22" s="2" t="s">
        <v>591</v>
      </c>
      <c r="F22" s="58">
        <v>2811</v>
      </c>
      <c r="G22" s="60">
        <f t="shared" si="3"/>
        <v>2811</v>
      </c>
      <c r="H22" s="60"/>
      <c r="I22" s="28"/>
      <c r="J22" s="28">
        <v>2811</v>
      </c>
      <c r="K22" s="28"/>
      <c r="L22" s="28"/>
      <c r="M22" s="28"/>
      <c r="N22" s="28"/>
      <c r="O22" s="193" t="s">
        <v>638</v>
      </c>
    </row>
    <row r="23" spans="1:15" ht="64.5" customHeight="1" x14ac:dyDescent="0.25">
      <c r="A23" s="3">
        <v>5</v>
      </c>
      <c r="B23" s="8" t="s">
        <v>614</v>
      </c>
      <c r="C23" s="3" t="s">
        <v>70</v>
      </c>
      <c r="D23" s="9" t="s">
        <v>613</v>
      </c>
      <c r="E23" s="2" t="s">
        <v>591</v>
      </c>
      <c r="F23" s="58">
        <v>6670</v>
      </c>
      <c r="G23" s="60">
        <f t="shared" si="3"/>
        <v>6670</v>
      </c>
      <c r="H23" s="60"/>
      <c r="I23" s="28"/>
      <c r="J23" s="28">
        <v>6670</v>
      </c>
      <c r="K23" s="28"/>
      <c r="L23" s="28"/>
      <c r="M23" s="28"/>
      <c r="N23" s="28"/>
      <c r="O23" s="193" t="s">
        <v>639</v>
      </c>
    </row>
    <row r="24" spans="1:15" ht="95.25" customHeight="1" x14ac:dyDescent="0.25">
      <c r="A24" s="3">
        <v>6</v>
      </c>
      <c r="B24" s="8" t="s">
        <v>615</v>
      </c>
      <c r="C24" s="3" t="s">
        <v>70</v>
      </c>
      <c r="D24" s="9" t="s">
        <v>653</v>
      </c>
      <c r="E24" s="2" t="s">
        <v>591</v>
      </c>
      <c r="F24" s="58">
        <v>4200</v>
      </c>
      <c r="G24" s="60">
        <f t="shared" si="3"/>
        <v>4200</v>
      </c>
      <c r="H24" s="60"/>
      <c r="I24" s="28"/>
      <c r="J24" s="28">
        <v>4200</v>
      </c>
      <c r="K24" s="28"/>
      <c r="L24" s="28"/>
      <c r="M24" s="28"/>
      <c r="N24" s="28"/>
      <c r="O24" s="193" t="s">
        <v>640</v>
      </c>
    </row>
    <row r="25" spans="1:15" ht="81.75" customHeight="1" x14ac:dyDescent="0.25">
      <c r="A25" s="3">
        <v>7</v>
      </c>
      <c r="B25" s="194" t="s">
        <v>589</v>
      </c>
      <c r="C25" s="23" t="s">
        <v>154</v>
      </c>
      <c r="D25" s="23" t="s">
        <v>590</v>
      </c>
      <c r="E25" s="23" t="s">
        <v>591</v>
      </c>
      <c r="F25" s="58">
        <f>G25</f>
        <v>3674</v>
      </c>
      <c r="G25" s="60">
        <f t="shared" si="3"/>
        <v>3674</v>
      </c>
      <c r="H25" s="60">
        <v>500</v>
      </c>
      <c r="I25" s="28"/>
      <c r="J25" s="28">
        <v>500</v>
      </c>
      <c r="K25" s="28">
        <v>2674</v>
      </c>
      <c r="L25" s="28"/>
      <c r="M25" s="28"/>
      <c r="N25" s="28"/>
      <c r="O25" s="193" t="s">
        <v>668</v>
      </c>
    </row>
    <row r="26" spans="1:15" ht="65.25" customHeight="1" x14ac:dyDescent="0.25">
      <c r="A26" s="3">
        <v>8</v>
      </c>
      <c r="B26" s="194" t="s">
        <v>609</v>
      </c>
      <c r="C26" s="3" t="s">
        <v>1</v>
      </c>
      <c r="D26" s="2" t="s">
        <v>596</v>
      </c>
      <c r="E26" s="195" t="s">
        <v>591</v>
      </c>
      <c r="F26" s="58">
        <v>2719</v>
      </c>
      <c r="G26" s="60">
        <f>SUM(H26:M26)</f>
        <v>2719</v>
      </c>
      <c r="H26" s="60"/>
      <c r="I26" s="28"/>
      <c r="J26" s="28"/>
      <c r="K26" s="28">
        <v>2719</v>
      </c>
      <c r="L26" s="28"/>
      <c r="M26" s="28"/>
      <c r="N26" s="28"/>
      <c r="O26" s="193" t="s">
        <v>641</v>
      </c>
    </row>
    <row r="27" spans="1:15" s="42" customFormat="1" ht="59.25" customHeight="1" x14ac:dyDescent="0.25">
      <c r="A27" s="152" t="s">
        <v>168</v>
      </c>
      <c r="B27" s="224" t="s">
        <v>660</v>
      </c>
      <c r="C27" s="152"/>
      <c r="D27" s="225"/>
      <c r="E27" s="186"/>
      <c r="F27" s="226">
        <f>SUM(F28:F29)</f>
        <v>5000</v>
      </c>
      <c r="G27" s="226">
        <f t="shared" ref="G27:N27" si="6">SUM(G28:G29)</f>
        <v>3350</v>
      </c>
      <c r="H27" s="226"/>
      <c r="I27" s="226"/>
      <c r="J27" s="226">
        <f t="shared" si="6"/>
        <v>2000</v>
      </c>
      <c r="K27" s="226"/>
      <c r="L27" s="226"/>
      <c r="M27" s="226">
        <f t="shared" si="6"/>
        <v>1350</v>
      </c>
      <c r="N27" s="226">
        <f t="shared" si="6"/>
        <v>1650</v>
      </c>
      <c r="O27" s="227"/>
    </row>
    <row r="28" spans="1:15" ht="31.5" customHeight="1" x14ac:dyDescent="0.25">
      <c r="A28" s="3">
        <v>1</v>
      </c>
      <c r="B28" s="32" t="s">
        <v>610</v>
      </c>
      <c r="C28" s="3" t="s">
        <v>5</v>
      </c>
      <c r="D28" s="21" t="s">
        <v>611</v>
      </c>
      <c r="E28" s="2" t="s">
        <v>597</v>
      </c>
      <c r="F28" s="60">
        <v>2000</v>
      </c>
      <c r="G28" s="60">
        <f>SUM(H28:M28)</f>
        <v>2000</v>
      </c>
      <c r="H28" s="60"/>
      <c r="I28" s="28"/>
      <c r="J28" s="28">
        <v>2000</v>
      </c>
      <c r="K28" s="28"/>
      <c r="L28" s="28"/>
      <c r="M28" s="28"/>
      <c r="N28" s="28"/>
      <c r="O28" s="193" t="s">
        <v>632</v>
      </c>
    </row>
    <row r="29" spans="1:15" s="42" customFormat="1" ht="49.5" customHeight="1" x14ac:dyDescent="0.25">
      <c r="A29" s="3">
        <v>2</v>
      </c>
      <c r="B29" s="32" t="s">
        <v>646</v>
      </c>
      <c r="C29" s="3" t="s">
        <v>131</v>
      </c>
      <c r="D29" s="9" t="s">
        <v>645</v>
      </c>
      <c r="E29" s="2" t="s">
        <v>597</v>
      </c>
      <c r="F29" s="60">
        <v>3000</v>
      </c>
      <c r="G29" s="60">
        <f>SUM(H29:M29)</f>
        <v>1350</v>
      </c>
      <c r="H29" s="60"/>
      <c r="I29" s="12"/>
      <c r="J29" s="12"/>
      <c r="K29" s="12"/>
      <c r="L29" s="12"/>
      <c r="M29" s="4">
        <v>1350</v>
      </c>
      <c r="N29" s="4">
        <f>F29-M29</f>
        <v>1650</v>
      </c>
      <c r="O29" s="234" t="s">
        <v>642</v>
      </c>
    </row>
    <row r="30" spans="1:15" s="42" customFormat="1" ht="41.25" customHeight="1" x14ac:dyDescent="0.25">
      <c r="A30" s="152" t="s">
        <v>662</v>
      </c>
      <c r="B30" s="224" t="s">
        <v>659</v>
      </c>
      <c r="C30" s="186"/>
      <c r="D30" s="225"/>
      <c r="E30" s="186"/>
      <c r="F30" s="156">
        <f>F31</f>
        <v>6297</v>
      </c>
      <c r="G30" s="156">
        <f t="shared" ref="G30:L30" si="7">G31</f>
        <v>6297</v>
      </c>
      <c r="H30" s="156"/>
      <c r="I30" s="156"/>
      <c r="J30" s="156"/>
      <c r="K30" s="156"/>
      <c r="L30" s="156">
        <f t="shared" si="7"/>
        <v>6297</v>
      </c>
      <c r="M30" s="156"/>
      <c r="N30" s="156"/>
      <c r="O30" s="227"/>
    </row>
    <row r="31" spans="1:15" ht="180" customHeight="1" x14ac:dyDescent="0.25">
      <c r="A31" s="232" t="s">
        <v>665</v>
      </c>
      <c r="B31" s="33" t="s">
        <v>629</v>
      </c>
      <c r="C31" s="23" t="s">
        <v>131</v>
      </c>
      <c r="D31" s="23" t="s">
        <v>131</v>
      </c>
      <c r="E31" s="14" t="s">
        <v>308</v>
      </c>
      <c r="F31" s="60">
        <v>6297</v>
      </c>
      <c r="G31" s="60">
        <f>SUM(H31:M31)</f>
        <v>6297</v>
      </c>
      <c r="H31" s="60"/>
      <c r="I31" s="221"/>
      <c r="J31" s="221"/>
      <c r="K31" s="221"/>
      <c r="L31" s="60">
        <v>6297</v>
      </c>
      <c r="M31" s="221"/>
      <c r="N31" s="221"/>
      <c r="O31" s="11" t="s">
        <v>616</v>
      </c>
    </row>
    <row r="32" spans="1:15" s="42" customFormat="1" ht="48.75" customHeight="1" x14ac:dyDescent="0.25">
      <c r="A32" s="152" t="s">
        <v>663</v>
      </c>
      <c r="B32" s="228" t="s">
        <v>664</v>
      </c>
      <c r="C32" s="152"/>
      <c r="D32" s="229"/>
      <c r="E32" s="186"/>
      <c r="F32" s="156">
        <f>F33</f>
        <v>31200</v>
      </c>
      <c r="G32" s="156">
        <f t="shared" ref="G32:J32" si="8">G33</f>
        <v>31200</v>
      </c>
      <c r="H32" s="156"/>
      <c r="I32" s="156">
        <f t="shared" si="8"/>
        <v>2502</v>
      </c>
      <c r="J32" s="156">
        <f t="shared" si="8"/>
        <v>28698</v>
      </c>
      <c r="K32" s="156"/>
      <c r="L32" s="156"/>
      <c r="M32" s="156"/>
      <c r="N32" s="156"/>
      <c r="O32" s="227"/>
    </row>
    <row r="33" spans="1:15" ht="84.75" customHeight="1" x14ac:dyDescent="0.25">
      <c r="A33" s="233" t="s">
        <v>665</v>
      </c>
      <c r="B33" s="97" t="s">
        <v>587</v>
      </c>
      <c r="C33" s="16" t="s">
        <v>131</v>
      </c>
      <c r="D33" s="230" t="s">
        <v>601</v>
      </c>
      <c r="E33" s="53" t="s">
        <v>308</v>
      </c>
      <c r="F33" s="222">
        <v>31200</v>
      </c>
      <c r="G33" s="222">
        <f>SUM(H33:M33)</f>
        <v>31200</v>
      </c>
      <c r="H33" s="222"/>
      <c r="I33" s="222">
        <v>2502</v>
      </c>
      <c r="J33" s="222">
        <v>28698</v>
      </c>
      <c r="K33" s="222"/>
      <c r="L33" s="222"/>
      <c r="M33" s="222"/>
      <c r="N33" s="222"/>
      <c r="O33" s="231" t="s">
        <v>624</v>
      </c>
    </row>
  </sheetData>
  <mergeCells count="15">
    <mergeCell ref="H9:M9"/>
    <mergeCell ref="N8:N10"/>
    <mergeCell ref="F6:N7"/>
    <mergeCell ref="A2:O2"/>
    <mergeCell ref="A3:O3"/>
    <mergeCell ref="A4:O4"/>
    <mergeCell ref="A6:A10"/>
    <mergeCell ref="B6:B10"/>
    <mergeCell ref="C6:C10"/>
    <mergeCell ref="D6:D10"/>
    <mergeCell ref="E6:E10"/>
    <mergeCell ref="O6:O10"/>
    <mergeCell ref="G9:G10"/>
    <mergeCell ref="F8:F10"/>
    <mergeCell ref="G8:M8"/>
  </mergeCells>
  <pageMargins left="0.25" right="0.25" top="0.5" bottom="0.35" header="0.31496062992126" footer="0.25"/>
  <pageSetup paperSize="9" scale="63" fitToHeight="0" orientation="landscape" verticalDpi="0"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7"/>
  <sheetViews>
    <sheetView zoomScale="82" zoomScaleNormal="82" workbookViewId="0">
      <pane ySplit="11" topLeftCell="A227" activePane="bottomLeft" state="frozen"/>
      <selection pane="bottomLeft" activeCell="I230" sqref="I230:J230"/>
    </sheetView>
  </sheetViews>
  <sheetFormatPr defaultColWidth="8.88671875" defaultRowHeight="15.75" x14ac:dyDescent="0.25"/>
  <cols>
    <col min="1" max="1" width="2" style="38" customWidth="1"/>
    <col min="2" max="2" width="4.6640625" style="38" customWidth="1"/>
    <col min="3" max="3" width="36.77734375" style="38" customWidth="1"/>
    <col min="4" max="4" width="10.44140625" style="54" customWidth="1"/>
    <col min="5" max="5" width="11.109375" style="38" customWidth="1"/>
    <col min="6" max="6" width="16.21875" style="38" customWidth="1"/>
    <col min="7" max="7" width="9.21875" style="54" customWidth="1"/>
    <col min="8" max="8" width="10.88671875" style="38" customWidth="1"/>
    <col min="9" max="9" width="10.77734375" style="64" customWidth="1"/>
    <col min="10" max="10" width="10.88671875" style="38" customWidth="1"/>
    <col min="11" max="12" width="9.21875" style="38" customWidth="1"/>
    <col min="13" max="13" width="11" style="64" customWidth="1"/>
    <col min="14" max="14" width="11.109375" style="64" customWidth="1"/>
    <col min="15" max="15" width="11" style="38" customWidth="1"/>
    <col min="16" max="16" width="11.44140625" style="38" customWidth="1"/>
    <col min="17" max="17" width="17.21875" style="38" customWidth="1"/>
    <col min="18" max="16384" width="8.88671875" style="38"/>
  </cols>
  <sheetData>
    <row r="1" spans="2:17" ht="21.75" hidden="1" customHeight="1" x14ac:dyDescent="0.25">
      <c r="B1" s="265" t="s">
        <v>583</v>
      </c>
      <c r="C1" s="265"/>
      <c r="D1" s="265"/>
      <c r="E1" s="265"/>
      <c r="F1" s="265"/>
      <c r="G1" s="265"/>
      <c r="H1" s="265"/>
      <c r="I1" s="265"/>
      <c r="J1" s="265"/>
      <c r="K1" s="265"/>
      <c r="L1" s="265"/>
      <c r="M1" s="265"/>
      <c r="N1" s="265"/>
      <c r="O1" s="265"/>
      <c r="P1" s="265"/>
      <c r="Q1" s="265"/>
    </row>
    <row r="2" spans="2:17" ht="37.5" hidden="1" customHeight="1" x14ac:dyDescent="0.25">
      <c r="B2" s="266" t="s">
        <v>584</v>
      </c>
      <c r="C2" s="266"/>
      <c r="D2" s="266"/>
      <c r="E2" s="266"/>
      <c r="F2" s="266"/>
      <c r="G2" s="266"/>
      <c r="H2" s="266"/>
      <c r="I2" s="266"/>
      <c r="J2" s="266"/>
      <c r="K2" s="266"/>
      <c r="L2" s="266"/>
      <c r="M2" s="266"/>
      <c r="N2" s="266"/>
      <c r="O2" s="266"/>
      <c r="P2" s="266"/>
      <c r="Q2" s="266"/>
    </row>
    <row r="3" spans="2:17" ht="19.5" hidden="1" customHeight="1" x14ac:dyDescent="0.25">
      <c r="B3" s="267" t="s">
        <v>575</v>
      </c>
      <c r="C3" s="267"/>
      <c r="D3" s="267"/>
      <c r="E3" s="267"/>
      <c r="F3" s="267"/>
      <c r="G3" s="267"/>
      <c r="H3" s="267"/>
      <c r="I3" s="267"/>
      <c r="J3" s="267"/>
      <c r="K3" s="267"/>
      <c r="L3" s="267"/>
      <c r="M3" s="267"/>
      <c r="N3" s="267"/>
      <c r="O3" s="267"/>
      <c r="P3" s="267"/>
      <c r="Q3" s="267"/>
    </row>
    <row r="4" spans="2:17" ht="24.75" hidden="1" customHeight="1" x14ac:dyDescent="0.25">
      <c r="B4" s="76"/>
      <c r="C4" s="39"/>
      <c r="D4" s="185"/>
      <c r="E4" s="76"/>
      <c r="F4" s="76"/>
      <c r="G4" s="76"/>
      <c r="H4" s="39"/>
      <c r="I4" s="77"/>
      <c r="J4" s="39"/>
      <c r="K4" s="78"/>
      <c r="L4" s="78"/>
      <c r="M4" s="79"/>
      <c r="N4" s="79"/>
      <c r="O4" s="78"/>
      <c r="P4" s="268" t="s">
        <v>25</v>
      </c>
      <c r="Q4" s="268"/>
    </row>
    <row r="5" spans="2:17" ht="15.75" customHeight="1" x14ac:dyDescent="0.25">
      <c r="B5" s="248" t="s">
        <v>15</v>
      </c>
      <c r="C5" s="248" t="s">
        <v>34</v>
      </c>
      <c r="D5" s="248" t="s">
        <v>606</v>
      </c>
      <c r="E5" s="248" t="s">
        <v>35</v>
      </c>
      <c r="F5" s="248" t="s">
        <v>576</v>
      </c>
      <c r="G5" s="248" t="s">
        <v>30</v>
      </c>
      <c r="H5" s="257" t="s">
        <v>62</v>
      </c>
      <c r="I5" s="258"/>
      <c r="J5" s="259"/>
      <c r="K5" s="236" t="s">
        <v>474</v>
      </c>
      <c r="L5" s="238"/>
      <c r="M5" s="236" t="s">
        <v>607</v>
      </c>
      <c r="N5" s="237"/>
      <c r="O5" s="237"/>
      <c r="P5" s="237"/>
      <c r="Q5" s="248" t="s">
        <v>16</v>
      </c>
    </row>
    <row r="6" spans="2:17" ht="15.75" customHeight="1" x14ac:dyDescent="0.25">
      <c r="B6" s="249"/>
      <c r="C6" s="249"/>
      <c r="D6" s="249"/>
      <c r="E6" s="249"/>
      <c r="F6" s="249"/>
      <c r="G6" s="249"/>
      <c r="H6" s="260"/>
      <c r="I6" s="261"/>
      <c r="J6" s="262"/>
      <c r="K6" s="242"/>
      <c r="L6" s="244"/>
      <c r="M6" s="242"/>
      <c r="N6" s="243"/>
      <c r="O6" s="243"/>
      <c r="P6" s="243"/>
      <c r="Q6" s="249"/>
    </row>
    <row r="7" spans="2:17" ht="18" customHeight="1" x14ac:dyDescent="0.25">
      <c r="B7" s="249"/>
      <c r="C7" s="249"/>
      <c r="D7" s="249"/>
      <c r="E7" s="249"/>
      <c r="F7" s="249"/>
      <c r="G7" s="249"/>
      <c r="H7" s="248" t="s">
        <v>39</v>
      </c>
      <c r="I7" s="269" t="s">
        <v>36</v>
      </c>
      <c r="J7" s="269"/>
      <c r="K7" s="239" t="s">
        <v>37</v>
      </c>
      <c r="L7" s="239" t="s">
        <v>61</v>
      </c>
      <c r="M7" s="253" t="s">
        <v>37</v>
      </c>
      <c r="N7" s="255" t="s">
        <v>428</v>
      </c>
      <c r="O7" s="256"/>
      <c r="P7" s="256"/>
      <c r="Q7" s="249"/>
    </row>
    <row r="8" spans="2:17" ht="18" customHeight="1" x14ac:dyDescent="0.25">
      <c r="B8" s="249"/>
      <c r="C8" s="249"/>
      <c r="D8" s="249"/>
      <c r="E8" s="249"/>
      <c r="F8" s="249"/>
      <c r="G8" s="249"/>
      <c r="H8" s="249"/>
      <c r="I8" s="251" t="s">
        <v>37</v>
      </c>
      <c r="J8" s="248" t="s">
        <v>13</v>
      </c>
      <c r="K8" s="240"/>
      <c r="L8" s="240"/>
      <c r="M8" s="254"/>
      <c r="N8" s="251" t="s">
        <v>17</v>
      </c>
      <c r="O8" s="263" t="s">
        <v>20</v>
      </c>
      <c r="P8" s="264"/>
      <c r="Q8" s="249"/>
    </row>
    <row r="9" spans="2:17" ht="46.5" customHeight="1" x14ac:dyDescent="0.25">
      <c r="B9" s="250"/>
      <c r="C9" s="250"/>
      <c r="D9" s="250"/>
      <c r="E9" s="250"/>
      <c r="F9" s="250"/>
      <c r="G9" s="250"/>
      <c r="H9" s="250"/>
      <c r="I9" s="252"/>
      <c r="J9" s="250"/>
      <c r="K9" s="241"/>
      <c r="L9" s="241"/>
      <c r="M9" s="254"/>
      <c r="N9" s="252"/>
      <c r="O9" s="190" t="s">
        <v>33</v>
      </c>
      <c r="P9" s="81" t="s">
        <v>397</v>
      </c>
      <c r="Q9" s="250"/>
    </row>
    <row r="10" spans="2:17" ht="18.75" customHeight="1" x14ac:dyDescent="0.25">
      <c r="B10" s="188">
        <v>1</v>
      </c>
      <c r="C10" s="188">
        <v>2</v>
      </c>
      <c r="D10" s="188"/>
      <c r="E10" s="188">
        <v>3</v>
      </c>
      <c r="F10" s="188">
        <v>4</v>
      </c>
      <c r="G10" s="188">
        <v>5</v>
      </c>
      <c r="H10" s="188">
        <v>6</v>
      </c>
      <c r="I10" s="189">
        <v>7</v>
      </c>
      <c r="J10" s="188">
        <v>8</v>
      </c>
      <c r="K10" s="188">
        <v>9</v>
      </c>
      <c r="L10" s="188">
        <v>10</v>
      </c>
      <c r="M10" s="189">
        <v>11</v>
      </c>
      <c r="N10" s="189">
        <v>12</v>
      </c>
      <c r="O10" s="188">
        <v>13</v>
      </c>
      <c r="P10" s="188">
        <v>14</v>
      </c>
      <c r="Q10" s="188">
        <v>15</v>
      </c>
    </row>
    <row r="11" spans="2:17" ht="27" customHeight="1" x14ac:dyDescent="0.25">
      <c r="B11" s="99"/>
      <c r="C11" s="100" t="s">
        <v>577</v>
      </c>
      <c r="D11" s="100"/>
      <c r="E11" s="101"/>
      <c r="F11" s="102"/>
      <c r="G11" s="102"/>
      <c r="H11" s="99"/>
      <c r="I11" s="103" t="e">
        <f t="shared" ref="I11:P11" si="0">I12+I188+I236</f>
        <v>#REF!</v>
      </c>
      <c r="J11" s="104" t="e">
        <f t="shared" si="0"/>
        <v>#REF!</v>
      </c>
      <c r="K11" s="104">
        <f t="shared" si="0"/>
        <v>14540</v>
      </c>
      <c r="L11" s="104">
        <f t="shared" si="0"/>
        <v>14540</v>
      </c>
      <c r="M11" s="103" t="e">
        <f t="shared" si="0"/>
        <v>#REF!</v>
      </c>
      <c r="N11" s="103" t="e">
        <f t="shared" si="0"/>
        <v>#REF!</v>
      </c>
      <c r="O11" s="104">
        <f t="shared" si="0"/>
        <v>0</v>
      </c>
      <c r="P11" s="104">
        <f t="shared" si="0"/>
        <v>32739.591</v>
      </c>
      <c r="Q11" s="105"/>
    </row>
    <row r="12" spans="2:17" ht="24.75" customHeight="1" x14ac:dyDescent="0.25">
      <c r="B12" s="152" t="s">
        <v>136</v>
      </c>
      <c r="C12" s="153" t="s">
        <v>608</v>
      </c>
      <c r="D12" s="186"/>
      <c r="E12" s="154"/>
      <c r="F12" s="155"/>
      <c r="G12" s="155"/>
      <c r="H12" s="152"/>
      <c r="I12" s="156" t="e">
        <f t="shared" ref="I12:P12" si="1">I13+I21+I92</f>
        <v>#REF!</v>
      </c>
      <c r="J12" s="157" t="e">
        <f t="shared" si="1"/>
        <v>#REF!</v>
      </c>
      <c r="K12" s="157">
        <f t="shared" si="1"/>
        <v>540</v>
      </c>
      <c r="L12" s="157">
        <f t="shared" si="1"/>
        <v>540</v>
      </c>
      <c r="M12" s="156" t="e">
        <f t="shared" si="1"/>
        <v>#REF!</v>
      </c>
      <c r="N12" s="156" t="e">
        <f t="shared" si="1"/>
        <v>#REF!</v>
      </c>
      <c r="O12" s="157">
        <f t="shared" si="1"/>
        <v>0</v>
      </c>
      <c r="P12" s="157">
        <f t="shared" si="1"/>
        <v>32739.591</v>
      </c>
      <c r="Q12" s="158"/>
    </row>
    <row r="13" spans="2:17" s="40" customFormat="1" ht="31.5" x14ac:dyDescent="0.25">
      <c r="B13" s="159" t="s">
        <v>9</v>
      </c>
      <c r="C13" s="160" t="s">
        <v>578</v>
      </c>
      <c r="D13" s="187"/>
      <c r="E13" s="161"/>
      <c r="F13" s="162"/>
      <c r="G13" s="162"/>
      <c r="H13" s="159"/>
      <c r="I13" s="163" t="e">
        <f>SUM(I14:I20)</f>
        <v>#REF!</v>
      </c>
      <c r="J13" s="163" t="e">
        <f t="shared" ref="J13:P13" si="2">SUM(J14:J20)</f>
        <v>#REF!</v>
      </c>
      <c r="K13" s="163">
        <f t="shared" si="2"/>
        <v>0</v>
      </c>
      <c r="L13" s="163">
        <f t="shared" si="2"/>
        <v>0</v>
      </c>
      <c r="M13" s="163" t="e">
        <f t="shared" si="2"/>
        <v>#REF!</v>
      </c>
      <c r="N13" s="163" t="e">
        <f t="shared" si="2"/>
        <v>#REF!</v>
      </c>
      <c r="O13" s="163">
        <f t="shared" si="2"/>
        <v>0</v>
      </c>
      <c r="P13" s="163">
        <f t="shared" si="2"/>
        <v>6725</v>
      </c>
      <c r="Q13" s="212" t="s">
        <v>604</v>
      </c>
    </row>
    <row r="14" spans="2:17" ht="30" customHeight="1" x14ac:dyDescent="0.25">
      <c r="B14" s="3">
        <v>1</v>
      </c>
      <c r="C14" s="32" t="s">
        <v>261</v>
      </c>
      <c r="D14" s="2" t="s">
        <v>581</v>
      </c>
      <c r="E14" s="3" t="s">
        <v>46</v>
      </c>
      <c r="F14" s="21" t="s">
        <v>262</v>
      </c>
      <c r="G14" s="2" t="s">
        <v>366</v>
      </c>
      <c r="H14" s="2" t="s">
        <v>522</v>
      </c>
      <c r="I14" s="59">
        <v>6725</v>
      </c>
      <c r="J14" s="36">
        <v>6725</v>
      </c>
      <c r="K14" s="4"/>
      <c r="L14" s="4"/>
      <c r="M14" s="59">
        <v>6725</v>
      </c>
      <c r="N14" s="59">
        <v>6725</v>
      </c>
      <c r="O14" s="4"/>
      <c r="P14" s="36">
        <v>6725</v>
      </c>
      <c r="Q14" s="202"/>
    </row>
    <row r="15" spans="2:17" ht="33" customHeight="1" x14ac:dyDescent="0.25">
      <c r="B15" s="3">
        <v>2</v>
      </c>
      <c r="C15" s="33" t="s">
        <v>411</v>
      </c>
      <c r="D15" s="23" t="s">
        <v>581</v>
      </c>
      <c r="E15" s="3" t="s">
        <v>164</v>
      </c>
      <c r="F15" s="2" t="s">
        <v>100</v>
      </c>
      <c r="G15" s="2" t="s">
        <v>139</v>
      </c>
      <c r="H15" s="23" t="s">
        <v>303</v>
      </c>
      <c r="I15" s="82">
        <v>5525</v>
      </c>
      <c r="J15" s="82">
        <v>5525</v>
      </c>
      <c r="K15" s="4"/>
      <c r="L15" s="4"/>
      <c r="M15" s="82">
        <v>5525</v>
      </c>
      <c r="N15" s="82">
        <v>5525</v>
      </c>
      <c r="O15" s="4"/>
      <c r="P15" s="36"/>
      <c r="Q15" s="50"/>
    </row>
    <row r="16" spans="2:17" s="201" customFormat="1" ht="63.75" customHeight="1" x14ac:dyDescent="0.25">
      <c r="B16" s="3">
        <v>3</v>
      </c>
      <c r="C16" s="196" t="s">
        <v>598</v>
      </c>
      <c r="D16" s="2" t="s">
        <v>580</v>
      </c>
      <c r="E16" s="184" t="s">
        <v>131</v>
      </c>
      <c r="F16" s="197" t="s">
        <v>599</v>
      </c>
      <c r="G16" s="198" t="s">
        <v>139</v>
      </c>
      <c r="H16" s="184" t="s">
        <v>579</v>
      </c>
      <c r="I16" s="199">
        <f>J16</f>
        <v>1800</v>
      </c>
      <c r="J16" s="200">
        <v>1800</v>
      </c>
      <c r="K16" s="200"/>
      <c r="L16" s="200"/>
      <c r="M16" s="199">
        <f>N16</f>
        <v>1800</v>
      </c>
      <c r="N16" s="199">
        <f>J16</f>
        <v>1800</v>
      </c>
      <c r="O16" s="200"/>
      <c r="P16" s="200"/>
      <c r="Q16" s="191" t="s">
        <v>600</v>
      </c>
    </row>
    <row r="17" spans="2:17" s="201" customFormat="1" ht="90" customHeight="1" x14ac:dyDescent="0.25">
      <c r="B17" s="3">
        <v>4</v>
      </c>
      <c r="C17" s="203" t="s">
        <v>430</v>
      </c>
      <c r="D17" s="204"/>
      <c r="E17" s="184" t="s">
        <v>27</v>
      </c>
      <c r="F17" s="204" t="s">
        <v>249</v>
      </c>
      <c r="G17" s="198" t="s">
        <v>73</v>
      </c>
      <c r="H17" s="205"/>
      <c r="I17" s="199">
        <f>J17</f>
        <v>11997</v>
      </c>
      <c r="J17" s="200">
        <v>11997</v>
      </c>
      <c r="K17" s="192"/>
      <c r="L17" s="192"/>
      <c r="M17" s="199">
        <v>11997</v>
      </c>
      <c r="N17" s="199">
        <v>4972</v>
      </c>
      <c r="O17" s="192"/>
      <c r="P17" s="192"/>
      <c r="Q17" s="191" t="s">
        <v>605</v>
      </c>
    </row>
    <row r="18" spans="2:17" s="40" customFormat="1" ht="38.25" customHeight="1" x14ac:dyDescent="0.25">
      <c r="B18" s="3">
        <v>5</v>
      </c>
      <c r="C18" s="8" t="s">
        <v>188</v>
      </c>
      <c r="D18" s="9" t="s">
        <v>581</v>
      </c>
      <c r="E18" s="3" t="s">
        <v>27</v>
      </c>
      <c r="F18" s="9" t="s">
        <v>250</v>
      </c>
      <c r="G18" s="2" t="s">
        <v>73</v>
      </c>
      <c r="H18" s="83"/>
      <c r="I18" s="58">
        <v>7228</v>
      </c>
      <c r="J18" s="4">
        <v>5778</v>
      </c>
      <c r="K18" s="28"/>
      <c r="L18" s="28"/>
      <c r="M18" s="58">
        <v>7228</v>
      </c>
      <c r="N18" s="58">
        <v>5778</v>
      </c>
      <c r="O18" s="28"/>
      <c r="P18" s="28"/>
      <c r="Q18" s="83"/>
    </row>
    <row r="19" spans="2:17" s="201" customFormat="1" ht="54.75" customHeight="1" x14ac:dyDescent="0.25">
      <c r="B19" s="3">
        <v>6</v>
      </c>
      <c r="C19" s="203" t="s">
        <v>420</v>
      </c>
      <c r="D19" s="204" t="s">
        <v>581</v>
      </c>
      <c r="E19" s="198" t="s">
        <v>70</v>
      </c>
      <c r="F19" s="204" t="s">
        <v>602</v>
      </c>
      <c r="G19" s="204" t="s">
        <v>585</v>
      </c>
      <c r="H19" s="184" t="s">
        <v>586</v>
      </c>
      <c r="I19" s="210">
        <f>J19</f>
        <v>4823</v>
      </c>
      <c r="J19" s="200">
        <v>4823</v>
      </c>
      <c r="K19" s="192"/>
      <c r="L19" s="192"/>
      <c r="M19" s="199">
        <f>N19</f>
        <v>4823</v>
      </c>
      <c r="N19" s="199">
        <f>J19</f>
        <v>4823</v>
      </c>
      <c r="O19" s="192"/>
      <c r="P19" s="192"/>
      <c r="Q19" s="191" t="s">
        <v>600</v>
      </c>
    </row>
    <row r="20" spans="2:17" s="201" customFormat="1" ht="47.25" customHeight="1" x14ac:dyDescent="0.25">
      <c r="B20" s="3">
        <v>7</v>
      </c>
      <c r="C20" s="203" t="str">
        <f>'03-Bố sung DM'!B33</f>
        <v>Bố trí đối ứng các Chương trình mục tiêu quốc gia sử dụng NSTW giai đoạn 2021-2025</v>
      </c>
      <c r="D20" s="2" t="s">
        <v>588</v>
      </c>
      <c r="E20" s="184" t="e">
        <f>'03-Bố sung DM'!#REF!</f>
        <v>#REF!</v>
      </c>
      <c r="F20" s="206" t="str">
        <f>'03-Bố sung DM'!D33</f>
        <v>Các dự án đầu tư phát triển thuộc các CTMTQG</v>
      </c>
      <c r="G20" s="198" t="s">
        <v>308</v>
      </c>
      <c r="H20" s="205"/>
      <c r="I20" s="199" t="e">
        <f>J20</f>
        <v>#REF!</v>
      </c>
      <c r="J20" s="200" t="e">
        <f>'03-Bố sung DM'!#REF!</f>
        <v>#REF!</v>
      </c>
      <c r="K20" s="192"/>
      <c r="L20" s="192"/>
      <c r="M20" s="199" t="e">
        <f>N20</f>
        <v>#REF!</v>
      </c>
      <c r="N20" s="199" t="e">
        <f>J20</f>
        <v>#REF!</v>
      </c>
      <c r="O20" s="192"/>
      <c r="P20" s="192"/>
      <c r="Q20" s="211" t="s">
        <v>603</v>
      </c>
    </row>
    <row r="21" spans="2:17" s="42" customFormat="1" ht="26.25" customHeight="1" x14ac:dyDescent="0.25">
      <c r="B21" s="165" t="s">
        <v>10</v>
      </c>
      <c r="C21" s="166" t="s">
        <v>135</v>
      </c>
      <c r="D21" s="169"/>
      <c r="E21" s="168"/>
      <c r="F21" s="169"/>
      <c r="G21" s="170"/>
      <c r="H21" s="171"/>
      <c r="I21" s="172">
        <f t="shared" ref="I21:N21" si="3">SUM(I22:I91)</f>
        <v>815254.76599999995</v>
      </c>
      <c r="J21" s="172">
        <f t="shared" si="3"/>
        <v>767922</v>
      </c>
      <c r="K21" s="172">
        <f t="shared" si="3"/>
        <v>540</v>
      </c>
      <c r="L21" s="172">
        <f t="shared" si="3"/>
        <v>540</v>
      </c>
      <c r="M21" s="172">
        <f t="shared" si="3"/>
        <v>814714.76599999995</v>
      </c>
      <c r="N21" s="172">
        <f t="shared" si="3"/>
        <v>767382</v>
      </c>
      <c r="O21" s="172"/>
      <c r="P21" s="172"/>
      <c r="Q21" s="171"/>
    </row>
    <row r="22" spans="2:17" ht="66" x14ac:dyDescent="0.25">
      <c r="B22" s="2">
        <v>1</v>
      </c>
      <c r="C22" s="8" t="s">
        <v>102</v>
      </c>
      <c r="D22" s="9"/>
      <c r="E22" s="3" t="s">
        <v>68</v>
      </c>
      <c r="F22" s="9" t="s">
        <v>561</v>
      </c>
      <c r="G22" s="2" t="s">
        <v>73</v>
      </c>
      <c r="H22" s="47"/>
      <c r="I22" s="58">
        <v>18000</v>
      </c>
      <c r="J22" s="4">
        <v>18000</v>
      </c>
      <c r="K22" s="28">
        <f t="shared" ref="K22:K27" si="4">I22-J22</f>
        <v>0</v>
      </c>
      <c r="L22" s="28"/>
      <c r="M22" s="58">
        <v>18000</v>
      </c>
      <c r="N22" s="58">
        <v>18000</v>
      </c>
      <c r="O22" s="36"/>
      <c r="P22" s="36"/>
      <c r="Q22" s="49"/>
    </row>
    <row r="23" spans="2:17" ht="50.25" x14ac:dyDescent="0.25">
      <c r="B23" s="2">
        <v>2</v>
      </c>
      <c r="C23" s="8" t="s">
        <v>105</v>
      </c>
      <c r="D23" s="9"/>
      <c r="E23" s="3" t="s">
        <v>69</v>
      </c>
      <c r="F23" s="9" t="s">
        <v>562</v>
      </c>
      <c r="G23" s="2" t="s">
        <v>73</v>
      </c>
      <c r="H23" s="47"/>
      <c r="I23" s="58">
        <v>2244</v>
      </c>
      <c r="J23" s="4">
        <v>2244</v>
      </c>
      <c r="K23" s="28">
        <f t="shared" si="4"/>
        <v>0</v>
      </c>
      <c r="L23" s="28"/>
      <c r="M23" s="58">
        <v>2244</v>
      </c>
      <c r="N23" s="58">
        <v>2244</v>
      </c>
      <c r="O23" s="36"/>
      <c r="P23" s="36"/>
      <c r="Q23" s="49"/>
    </row>
    <row r="24" spans="2:17" ht="48.75" customHeight="1" x14ac:dyDescent="0.25">
      <c r="B24" s="2">
        <v>3</v>
      </c>
      <c r="C24" s="8" t="s">
        <v>264</v>
      </c>
      <c r="D24" s="9"/>
      <c r="E24" s="3" t="s">
        <v>69</v>
      </c>
      <c r="F24" s="9" t="s">
        <v>407</v>
      </c>
      <c r="G24" s="2" t="s">
        <v>73</v>
      </c>
      <c r="H24" s="47"/>
      <c r="I24" s="58">
        <v>656</v>
      </c>
      <c r="J24" s="4">
        <v>656</v>
      </c>
      <c r="K24" s="28">
        <f t="shared" si="4"/>
        <v>0</v>
      </c>
      <c r="L24" s="28"/>
      <c r="M24" s="58">
        <v>656</v>
      </c>
      <c r="N24" s="58">
        <v>656</v>
      </c>
      <c r="O24" s="36"/>
      <c r="P24" s="36"/>
      <c r="Q24" s="49"/>
    </row>
    <row r="25" spans="2:17" ht="31.5" x14ac:dyDescent="0.25">
      <c r="B25" s="2">
        <v>4</v>
      </c>
      <c r="C25" s="33" t="s">
        <v>301</v>
      </c>
      <c r="D25" s="23"/>
      <c r="E25" s="3" t="s">
        <v>24</v>
      </c>
      <c r="F25" s="9" t="s">
        <v>103</v>
      </c>
      <c r="G25" s="2" t="s">
        <v>139</v>
      </c>
      <c r="H25" s="23" t="s">
        <v>467</v>
      </c>
      <c r="I25" s="59">
        <v>6286.933</v>
      </c>
      <c r="J25" s="36">
        <v>6286.933</v>
      </c>
      <c r="K25" s="28">
        <f t="shared" si="4"/>
        <v>0</v>
      </c>
      <c r="L25" s="36"/>
      <c r="M25" s="59">
        <v>6286.933</v>
      </c>
      <c r="N25" s="59">
        <v>6286.933</v>
      </c>
      <c r="O25" s="36"/>
      <c r="P25" s="36"/>
      <c r="Q25" s="49"/>
    </row>
    <row r="26" spans="2:17" ht="39.75" customHeight="1" x14ac:dyDescent="0.25">
      <c r="B26" s="2">
        <v>5</v>
      </c>
      <c r="C26" s="15" t="s">
        <v>519</v>
      </c>
      <c r="D26" s="11"/>
      <c r="E26" s="3" t="s">
        <v>21</v>
      </c>
      <c r="F26" s="9" t="s">
        <v>290</v>
      </c>
      <c r="G26" s="2" t="s">
        <v>139</v>
      </c>
      <c r="H26" s="43"/>
      <c r="I26" s="58">
        <v>3000</v>
      </c>
      <c r="J26" s="4">
        <v>3000</v>
      </c>
      <c r="K26" s="28">
        <f t="shared" si="4"/>
        <v>0</v>
      </c>
      <c r="L26" s="36"/>
      <c r="M26" s="58">
        <v>3000</v>
      </c>
      <c r="N26" s="58">
        <v>3000</v>
      </c>
      <c r="O26" s="36"/>
      <c r="P26" s="36"/>
      <c r="Q26" s="49"/>
    </row>
    <row r="27" spans="2:17" ht="37.5" customHeight="1" x14ac:dyDescent="0.25">
      <c r="B27" s="2">
        <v>6</v>
      </c>
      <c r="C27" s="14" t="s">
        <v>297</v>
      </c>
      <c r="D27" s="23"/>
      <c r="E27" s="3" t="s">
        <v>21</v>
      </c>
      <c r="F27" s="44" t="s">
        <v>132</v>
      </c>
      <c r="G27" s="2" t="s">
        <v>73</v>
      </c>
      <c r="H27" s="23" t="s">
        <v>305</v>
      </c>
      <c r="I27" s="59">
        <v>7238.7969999999996</v>
      </c>
      <c r="J27" s="36">
        <v>7238.7969999999996</v>
      </c>
      <c r="K27" s="28">
        <f t="shared" si="4"/>
        <v>0</v>
      </c>
      <c r="L27" s="36"/>
      <c r="M27" s="59">
        <v>7238.7969999999996</v>
      </c>
      <c r="N27" s="59">
        <v>7238.7969999999996</v>
      </c>
      <c r="O27" s="36"/>
      <c r="P27" s="36"/>
      <c r="Q27" s="49"/>
    </row>
    <row r="28" spans="2:17" ht="31.5" x14ac:dyDescent="0.25">
      <c r="B28" s="2">
        <v>7</v>
      </c>
      <c r="C28" s="14" t="s">
        <v>436</v>
      </c>
      <c r="D28" s="23"/>
      <c r="E28" s="3" t="s">
        <v>291</v>
      </c>
      <c r="F28" s="44" t="s">
        <v>310</v>
      </c>
      <c r="G28" s="44" t="s">
        <v>73</v>
      </c>
      <c r="H28" s="23" t="s">
        <v>309</v>
      </c>
      <c r="I28" s="59">
        <v>1732</v>
      </c>
      <c r="J28" s="36">
        <v>1732</v>
      </c>
      <c r="K28" s="28"/>
      <c r="L28" s="36"/>
      <c r="M28" s="59">
        <v>1732</v>
      </c>
      <c r="N28" s="59">
        <v>1732</v>
      </c>
      <c r="O28" s="36"/>
      <c r="P28" s="36"/>
      <c r="Q28" s="49"/>
    </row>
    <row r="29" spans="2:17" ht="33.75" customHeight="1" x14ac:dyDescent="0.25">
      <c r="B29" s="2">
        <v>8</v>
      </c>
      <c r="C29" s="43" t="s">
        <v>288</v>
      </c>
      <c r="D29" s="44"/>
      <c r="E29" s="44" t="s">
        <v>291</v>
      </c>
      <c r="F29" s="43"/>
      <c r="G29" s="44" t="s">
        <v>73</v>
      </c>
      <c r="H29" s="23" t="s">
        <v>518</v>
      </c>
      <c r="I29" s="59">
        <v>2500</v>
      </c>
      <c r="J29" s="36">
        <v>2500</v>
      </c>
      <c r="K29" s="28">
        <f t="shared" ref="K29:K37" si="5">I29-J29</f>
        <v>0</v>
      </c>
      <c r="L29" s="36"/>
      <c r="M29" s="59">
        <v>2500</v>
      </c>
      <c r="N29" s="59">
        <v>2500</v>
      </c>
      <c r="O29" s="36"/>
      <c r="P29" s="36"/>
      <c r="Q29" s="49"/>
    </row>
    <row r="30" spans="2:17" ht="33" customHeight="1" x14ac:dyDescent="0.25">
      <c r="B30" s="2">
        <v>9</v>
      </c>
      <c r="C30" s="43" t="s">
        <v>466</v>
      </c>
      <c r="D30" s="44"/>
      <c r="E30" s="44" t="s">
        <v>291</v>
      </c>
      <c r="F30" s="43"/>
      <c r="G30" s="44" t="s">
        <v>73</v>
      </c>
      <c r="H30" s="23" t="s">
        <v>533</v>
      </c>
      <c r="I30" s="59">
        <v>492</v>
      </c>
      <c r="J30" s="36">
        <v>492</v>
      </c>
      <c r="K30" s="28">
        <f t="shared" si="5"/>
        <v>0</v>
      </c>
      <c r="L30" s="36"/>
      <c r="M30" s="59">
        <v>492</v>
      </c>
      <c r="N30" s="59">
        <v>492</v>
      </c>
      <c r="O30" s="36"/>
      <c r="P30" s="36"/>
      <c r="Q30" s="49"/>
    </row>
    <row r="31" spans="2:17" ht="66" x14ac:dyDescent="0.25">
      <c r="B31" s="2">
        <v>10</v>
      </c>
      <c r="C31" s="8" t="s">
        <v>64</v>
      </c>
      <c r="D31" s="9"/>
      <c r="E31" s="3" t="s">
        <v>21</v>
      </c>
      <c r="F31" s="9" t="s">
        <v>563</v>
      </c>
      <c r="G31" s="2" t="s">
        <v>73</v>
      </c>
      <c r="H31" s="47"/>
      <c r="I31" s="58">
        <v>1899</v>
      </c>
      <c r="J31" s="4">
        <v>1899</v>
      </c>
      <c r="K31" s="28">
        <f t="shared" si="5"/>
        <v>0</v>
      </c>
      <c r="L31" s="28"/>
      <c r="M31" s="58">
        <v>1899</v>
      </c>
      <c r="N31" s="58">
        <v>1899</v>
      </c>
      <c r="O31" s="36"/>
      <c r="P31" s="36"/>
      <c r="Q31" s="49"/>
    </row>
    <row r="32" spans="2:17" ht="31.5" x14ac:dyDescent="0.25">
      <c r="B32" s="2">
        <v>11</v>
      </c>
      <c r="C32" s="8" t="s">
        <v>468</v>
      </c>
      <c r="D32" s="9"/>
      <c r="E32" s="3" t="s">
        <v>1</v>
      </c>
      <c r="F32" s="9" t="s">
        <v>104</v>
      </c>
      <c r="G32" s="2" t="s">
        <v>73</v>
      </c>
      <c r="H32" s="47"/>
      <c r="I32" s="58">
        <v>3000</v>
      </c>
      <c r="J32" s="4">
        <v>3000</v>
      </c>
      <c r="K32" s="28">
        <f t="shared" si="5"/>
        <v>0</v>
      </c>
      <c r="L32" s="28"/>
      <c r="M32" s="58">
        <v>3000</v>
      </c>
      <c r="N32" s="58">
        <v>3000</v>
      </c>
      <c r="O32" s="36"/>
      <c r="P32" s="36"/>
      <c r="Q32" s="49"/>
    </row>
    <row r="33" spans="2:17" ht="31.5" x14ac:dyDescent="0.25">
      <c r="B33" s="2">
        <v>12</v>
      </c>
      <c r="C33" s="8" t="s">
        <v>256</v>
      </c>
      <c r="D33" s="9"/>
      <c r="E33" s="3" t="s">
        <v>70</v>
      </c>
      <c r="F33" s="9" t="s">
        <v>257</v>
      </c>
      <c r="G33" s="2" t="s">
        <v>73</v>
      </c>
      <c r="H33" s="47"/>
      <c r="I33" s="58">
        <v>25000</v>
      </c>
      <c r="J33" s="4">
        <v>25000</v>
      </c>
      <c r="K33" s="28">
        <f t="shared" si="5"/>
        <v>0</v>
      </c>
      <c r="L33" s="28"/>
      <c r="M33" s="58">
        <v>25000</v>
      </c>
      <c r="N33" s="58">
        <v>25000</v>
      </c>
      <c r="O33" s="36"/>
      <c r="P33" s="36"/>
      <c r="Q33" s="49"/>
    </row>
    <row r="34" spans="2:17" ht="25.5" customHeight="1" x14ac:dyDescent="0.25">
      <c r="B34" s="2">
        <v>13</v>
      </c>
      <c r="C34" s="30" t="s">
        <v>178</v>
      </c>
      <c r="D34" s="207"/>
      <c r="E34" s="3" t="s">
        <v>22</v>
      </c>
      <c r="F34" s="44" t="s">
        <v>292</v>
      </c>
      <c r="G34" s="2" t="s">
        <v>73</v>
      </c>
      <c r="H34" s="43"/>
      <c r="I34" s="58">
        <v>200000</v>
      </c>
      <c r="J34" s="4">
        <v>200000</v>
      </c>
      <c r="K34" s="28">
        <f t="shared" si="5"/>
        <v>0</v>
      </c>
      <c r="L34" s="36"/>
      <c r="M34" s="58">
        <v>200000</v>
      </c>
      <c r="N34" s="58">
        <v>200000</v>
      </c>
      <c r="O34" s="36"/>
      <c r="P34" s="36"/>
      <c r="Q34" s="49"/>
    </row>
    <row r="35" spans="2:17" ht="21" customHeight="1" x14ac:dyDescent="0.25">
      <c r="B35" s="2">
        <v>14</v>
      </c>
      <c r="C35" s="32" t="s">
        <v>289</v>
      </c>
      <c r="D35" s="2"/>
      <c r="E35" s="3" t="s">
        <v>41</v>
      </c>
      <c r="F35" s="17" t="s">
        <v>259</v>
      </c>
      <c r="G35" s="2" t="s">
        <v>73</v>
      </c>
      <c r="H35" s="47"/>
      <c r="I35" s="59">
        <v>20000</v>
      </c>
      <c r="J35" s="36">
        <v>20000</v>
      </c>
      <c r="K35" s="28">
        <f t="shared" si="5"/>
        <v>0</v>
      </c>
      <c r="L35" s="28"/>
      <c r="M35" s="59">
        <v>20000</v>
      </c>
      <c r="N35" s="59">
        <v>20000</v>
      </c>
      <c r="O35" s="36"/>
      <c r="P35" s="36"/>
      <c r="Q35" s="49"/>
    </row>
    <row r="36" spans="2:17" ht="31.5" x14ac:dyDescent="0.25">
      <c r="B36" s="2">
        <v>15</v>
      </c>
      <c r="C36" s="32" t="s">
        <v>357</v>
      </c>
      <c r="D36" s="2"/>
      <c r="E36" s="3" t="s">
        <v>201</v>
      </c>
      <c r="F36" s="17" t="s">
        <v>258</v>
      </c>
      <c r="G36" s="2" t="s">
        <v>73</v>
      </c>
      <c r="H36" s="3"/>
      <c r="I36" s="58">
        <v>60000</v>
      </c>
      <c r="J36" s="4">
        <v>60000</v>
      </c>
      <c r="K36" s="28">
        <f t="shared" si="5"/>
        <v>0</v>
      </c>
      <c r="L36" s="4"/>
      <c r="M36" s="58">
        <v>60000</v>
      </c>
      <c r="N36" s="58">
        <v>60000</v>
      </c>
      <c r="O36" s="36"/>
      <c r="P36" s="36"/>
      <c r="Q36" s="49"/>
    </row>
    <row r="37" spans="2:17" ht="49.5" customHeight="1" x14ac:dyDescent="0.25">
      <c r="B37" s="2">
        <v>16</v>
      </c>
      <c r="C37" s="8" t="s">
        <v>130</v>
      </c>
      <c r="D37" s="9"/>
      <c r="E37" s="9" t="s">
        <v>131</v>
      </c>
      <c r="F37" s="44" t="s">
        <v>293</v>
      </c>
      <c r="G37" s="2" t="s">
        <v>73</v>
      </c>
      <c r="H37" s="43"/>
      <c r="I37" s="59">
        <v>8600</v>
      </c>
      <c r="J37" s="36">
        <v>8600</v>
      </c>
      <c r="K37" s="28">
        <f t="shared" si="5"/>
        <v>0</v>
      </c>
      <c r="L37" s="36"/>
      <c r="M37" s="59">
        <v>8600</v>
      </c>
      <c r="N37" s="59">
        <v>8600</v>
      </c>
      <c r="O37" s="36"/>
      <c r="P37" s="36"/>
      <c r="Q37" s="49"/>
    </row>
    <row r="38" spans="2:17" ht="24.75" customHeight="1" x14ac:dyDescent="0.25">
      <c r="B38" s="2">
        <v>17</v>
      </c>
      <c r="C38" s="32" t="s">
        <v>540</v>
      </c>
      <c r="D38" s="2"/>
      <c r="E38" s="3" t="s">
        <v>22</v>
      </c>
      <c r="F38" s="17" t="s">
        <v>206</v>
      </c>
      <c r="G38" s="2" t="s">
        <v>73</v>
      </c>
      <c r="H38" s="3"/>
      <c r="I38" s="58">
        <v>3571</v>
      </c>
      <c r="J38" s="4">
        <v>3571</v>
      </c>
      <c r="K38" s="4"/>
      <c r="L38" s="4"/>
      <c r="M38" s="58">
        <v>3571</v>
      </c>
      <c r="N38" s="58">
        <v>3571</v>
      </c>
      <c r="O38" s="4"/>
      <c r="P38" s="4"/>
      <c r="Q38" s="49"/>
    </row>
    <row r="39" spans="2:17" ht="26.25" customHeight="1" x14ac:dyDescent="0.25">
      <c r="B39" s="2">
        <v>18</v>
      </c>
      <c r="C39" s="32" t="s">
        <v>207</v>
      </c>
      <c r="D39" s="2"/>
      <c r="E39" s="3" t="s">
        <v>12</v>
      </c>
      <c r="F39" s="17" t="s">
        <v>206</v>
      </c>
      <c r="G39" s="2" t="s">
        <v>73</v>
      </c>
      <c r="H39" s="13"/>
      <c r="I39" s="58">
        <v>3000</v>
      </c>
      <c r="J39" s="4">
        <v>3000</v>
      </c>
      <c r="K39" s="12"/>
      <c r="L39" s="12"/>
      <c r="M39" s="58">
        <v>3000</v>
      </c>
      <c r="N39" s="58">
        <v>3000</v>
      </c>
      <c r="O39" s="12"/>
      <c r="P39" s="12"/>
      <c r="Q39" s="49"/>
    </row>
    <row r="40" spans="2:17" ht="31.5" x14ac:dyDescent="0.25">
      <c r="B40" s="2">
        <v>19</v>
      </c>
      <c r="C40" s="32" t="s">
        <v>294</v>
      </c>
      <c r="D40" s="2"/>
      <c r="E40" s="9" t="s">
        <v>41</v>
      </c>
      <c r="F40" s="17" t="s">
        <v>358</v>
      </c>
      <c r="G40" s="2" t="s">
        <v>73</v>
      </c>
      <c r="H40" s="43"/>
      <c r="I40" s="59">
        <v>10000</v>
      </c>
      <c r="J40" s="36">
        <v>10000</v>
      </c>
      <c r="K40" s="36"/>
      <c r="L40" s="36"/>
      <c r="M40" s="59">
        <v>10000</v>
      </c>
      <c r="N40" s="59">
        <v>10000</v>
      </c>
      <c r="O40" s="36"/>
      <c r="P40" s="36"/>
      <c r="Q40" s="49"/>
    </row>
    <row r="41" spans="2:17" ht="31.5" x14ac:dyDescent="0.25">
      <c r="B41" s="2">
        <v>20</v>
      </c>
      <c r="C41" s="14" t="s">
        <v>266</v>
      </c>
      <c r="D41" s="23"/>
      <c r="E41" s="23" t="s">
        <v>24</v>
      </c>
      <c r="F41" s="21" t="s">
        <v>262</v>
      </c>
      <c r="G41" s="23" t="s">
        <v>271</v>
      </c>
      <c r="H41" s="23" t="s">
        <v>276</v>
      </c>
      <c r="I41" s="60">
        <v>2000</v>
      </c>
      <c r="J41" s="28">
        <v>2000</v>
      </c>
      <c r="K41" s="28"/>
      <c r="L41" s="28"/>
      <c r="M41" s="60">
        <v>2000</v>
      </c>
      <c r="N41" s="60">
        <v>2000</v>
      </c>
      <c r="O41" s="36"/>
      <c r="P41" s="36"/>
      <c r="Q41" s="23" t="s">
        <v>383</v>
      </c>
    </row>
    <row r="42" spans="2:17" ht="44.25" customHeight="1" x14ac:dyDescent="0.25">
      <c r="B42" s="2">
        <v>21</v>
      </c>
      <c r="C42" s="33" t="s">
        <v>295</v>
      </c>
      <c r="D42" s="23"/>
      <c r="E42" s="3" t="s">
        <v>12</v>
      </c>
      <c r="F42" s="21" t="s">
        <v>384</v>
      </c>
      <c r="G42" s="2" t="s">
        <v>139</v>
      </c>
      <c r="H42" s="23" t="s">
        <v>303</v>
      </c>
      <c r="I42" s="60">
        <v>21188.463</v>
      </c>
      <c r="J42" s="28">
        <v>20000</v>
      </c>
      <c r="K42" s="36"/>
      <c r="L42" s="36"/>
      <c r="M42" s="60">
        <v>21188.463</v>
      </c>
      <c r="N42" s="60">
        <v>20000</v>
      </c>
      <c r="O42" s="36"/>
      <c r="P42" s="36"/>
      <c r="Q42" s="49"/>
    </row>
    <row r="43" spans="2:17" ht="31.5" x14ac:dyDescent="0.25">
      <c r="B43" s="2">
        <v>22</v>
      </c>
      <c r="C43" s="33" t="s">
        <v>296</v>
      </c>
      <c r="D43" s="23"/>
      <c r="E43" s="3" t="s">
        <v>12</v>
      </c>
      <c r="F43" s="44" t="s">
        <v>402</v>
      </c>
      <c r="G43" s="2">
        <v>2021</v>
      </c>
      <c r="H43" s="23" t="s">
        <v>304</v>
      </c>
      <c r="I43" s="60">
        <v>1574.4780000000001</v>
      </c>
      <c r="J43" s="28">
        <v>1525.6090000000002</v>
      </c>
      <c r="K43" s="36"/>
      <c r="L43" s="36"/>
      <c r="M43" s="60">
        <v>1574.4780000000001</v>
      </c>
      <c r="N43" s="60">
        <v>1525.6090000000002</v>
      </c>
      <c r="O43" s="36"/>
      <c r="P43" s="36"/>
      <c r="Q43" s="49"/>
    </row>
    <row r="44" spans="2:17" ht="31.5" x14ac:dyDescent="0.25">
      <c r="B44" s="2">
        <v>23</v>
      </c>
      <c r="C44" s="84" t="s">
        <v>298</v>
      </c>
      <c r="D44" s="85"/>
      <c r="E44" s="3" t="s">
        <v>12</v>
      </c>
      <c r="F44" s="44" t="s">
        <v>404</v>
      </c>
      <c r="G44" s="2">
        <v>2021</v>
      </c>
      <c r="H44" s="23" t="s">
        <v>469</v>
      </c>
      <c r="I44" s="59">
        <v>1658.8530000000001</v>
      </c>
      <c r="J44" s="36">
        <v>1580</v>
      </c>
      <c r="K44" s="36"/>
      <c r="L44" s="36"/>
      <c r="M44" s="59">
        <v>1658.8530000000001</v>
      </c>
      <c r="N44" s="59">
        <v>1580</v>
      </c>
      <c r="O44" s="36"/>
      <c r="P44" s="36"/>
      <c r="Q44" s="49"/>
    </row>
    <row r="45" spans="2:17" ht="31.5" x14ac:dyDescent="0.25">
      <c r="B45" s="2">
        <v>24</v>
      </c>
      <c r="C45" s="84" t="s">
        <v>299</v>
      </c>
      <c r="D45" s="85"/>
      <c r="E45" s="3" t="s">
        <v>12</v>
      </c>
      <c r="F45" s="85" t="s">
        <v>564</v>
      </c>
      <c r="G45" s="2">
        <v>2021</v>
      </c>
      <c r="H45" s="23" t="s">
        <v>470</v>
      </c>
      <c r="I45" s="59">
        <v>1135</v>
      </c>
      <c r="J45" s="36">
        <v>1135</v>
      </c>
      <c r="K45" s="36"/>
      <c r="L45" s="36"/>
      <c r="M45" s="59">
        <v>1135</v>
      </c>
      <c r="N45" s="59">
        <v>1135</v>
      </c>
      <c r="O45" s="36"/>
      <c r="P45" s="36"/>
      <c r="Q45" s="49"/>
    </row>
    <row r="46" spans="2:17" ht="31.5" x14ac:dyDescent="0.25">
      <c r="B46" s="2">
        <v>25</v>
      </c>
      <c r="C46" s="84" t="s">
        <v>300</v>
      </c>
      <c r="D46" s="85"/>
      <c r="E46" s="3" t="s">
        <v>12</v>
      </c>
      <c r="F46" s="44" t="s">
        <v>403</v>
      </c>
      <c r="G46" s="2" t="s">
        <v>139</v>
      </c>
      <c r="H46" s="23" t="s">
        <v>520</v>
      </c>
      <c r="I46" s="59">
        <v>303</v>
      </c>
      <c r="J46" s="36">
        <v>303</v>
      </c>
      <c r="K46" s="36"/>
      <c r="L46" s="36"/>
      <c r="M46" s="59">
        <v>303</v>
      </c>
      <c r="N46" s="59">
        <v>303</v>
      </c>
      <c r="O46" s="36"/>
      <c r="P46" s="36"/>
      <c r="Q46" s="49"/>
    </row>
    <row r="47" spans="2:17" ht="31.5" x14ac:dyDescent="0.25">
      <c r="B47" s="2">
        <v>26</v>
      </c>
      <c r="C47" s="14" t="s">
        <v>267</v>
      </c>
      <c r="D47" s="23"/>
      <c r="E47" s="3" t="s">
        <v>12</v>
      </c>
      <c r="F47" s="23" t="s">
        <v>405</v>
      </c>
      <c r="G47" s="2" t="s">
        <v>139</v>
      </c>
      <c r="H47" s="23" t="s">
        <v>306</v>
      </c>
      <c r="I47" s="59">
        <v>1693.8230000000001</v>
      </c>
      <c r="J47" s="36">
        <v>1693.8230000000001</v>
      </c>
      <c r="K47" s="36"/>
      <c r="L47" s="36"/>
      <c r="M47" s="59">
        <v>1693.8230000000001</v>
      </c>
      <c r="N47" s="59">
        <v>1693.8230000000001</v>
      </c>
      <c r="O47" s="36"/>
      <c r="P47" s="36"/>
      <c r="Q47" s="49"/>
    </row>
    <row r="48" spans="2:17" ht="34.5" customHeight="1" x14ac:dyDescent="0.25">
      <c r="B48" s="2">
        <v>27</v>
      </c>
      <c r="C48" s="86" t="s">
        <v>302</v>
      </c>
      <c r="D48" s="208"/>
      <c r="E48" s="3" t="s">
        <v>12</v>
      </c>
      <c r="F48" s="3" t="s">
        <v>429</v>
      </c>
      <c r="G48" s="2" t="s">
        <v>272</v>
      </c>
      <c r="H48" s="21" t="s">
        <v>408</v>
      </c>
      <c r="I48" s="87">
        <v>593.41899999999998</v>
      </c>
      <c r="J48" s="36">
        <v>556.78800000000001</v>
      </c>
      <c r="K48" s="36">
        <v>540</v>
      </c>
      <c r="L48" s="36">
        <v>540</v>
      </c>
      <c r="M48" s="59">
        <f>16.788+36.631</f>
        <v>53.418999999999997</v>
      </c>
      <c r="N48" s="59">
        <v>16.788</v>
      </c>
      <c r="O48" s="36"/>
      <c r="P48" s="36"/>
      <c r="Q48" s="49" t="s">
        <v>517</v>
      </c>
    </row>
    <row r="49" spans="2:17" s="40" customFormat="1" ht="31.5" customHeight="1" x14ac:dyDescent="0.25">
      <c r="B49" s="2">
        <v>28</v>
      </c>
      <c r="C49" s="8" t="s">
        <v>188</v>
      </c>
      <c r="D49" s="9"/>
      <c r="E49" s="3" t="s">
        <v>27</v>
      </c>
      <c r="F49" s="9" t="s">
        <v>250</v>
      </c>
      <c r="G49" s="2" t="s">
        <v>73</v>
      </c>
      <c r="H49" s="83"/>
      <c r="I49" s="58">
        <v>7272</v>
      </c>
      <c r="J49" s="4">
        <v>7272</v>
      </c>
      <c r="K49" s="28"/>
      <c r="L49" s="28"/>
      <c r="M49" s="58">
        <v>7272</v>
      </c>
      <c r="N49" s="58">
        <v>7272</v>
      </c>
      <c r="O49" s="28"/>
      <c r="P49" s="28"/>
      <c r="Q49" s="23" t="s">
        <v>406</v>
      </c>
    </row>
    <row r="50" spans="2:17" ht="31.5" x14ac:dyDescent="0.25">
      <c r="B50" s="2">
        <v>29</v>
      </c>
      <c r="C50" s="14" t="s">
        <v>142</v>
      </c>
      <c r="D50" s="23"/>
      <c r="E50" s="3" t="s">
        <v>12</v>
      </c>
      <c r="F50" s="11" t="s">
        <v>355</v>
      </c>
      <c r="G50" s="2" t="s">
        <v>565</v>
      </c>
      <c r="H50" s="31"/>
      <c r="I50" s="60">
        <v>4000</v>
      </c>
      <c r="J50" s="28">
        <v>4000</v>
      </c>
      <c r="K50" s="36"/>
      <c r="L50" s="36"/>
      <c r="M50" s="60">
        <v>4000</v>
      </c>
      <c r="N50" s="60">
        <v>4000</v>
      </c>
      <c r="O50" s="36"/>
      <c r="P50" s="36"/>
      <c r="Q50" s="23" t="s">
        <v>413</v>
      </c>
    </row>
    <row r="51" spans="2:17" ht="82.5" customHeight="1" x14ac:dyDescent="0.25">
      <c r="B51" s="2">
        <v>30</v>
      </c>
      <c r="C51" s="43" t="s">
        <v>437</v>
      </c>
      <c r="D51" s="44"/>
      <c r="E51" s="43" t="s">
        <v>213</v>
      </c>
      <c r="F51" s="17" t="s">
        <v>378</v>
      </c>
      <c r="G51" s="2" t="s">
        <v>73</v>
      </c>
      <c r="H51" s="4"/>
      <c r="I51" s="58">
        <v>11415</v>
      </c>
      <c r="J51" s="28">
        <v>11280</v>
      </c>
      <c r="K51" s="36"/>
      <c r="L51" s="36"/>
      <c r="M51" s="58">
        <v>11415</v>
      </c>
      <c r="N51" s="60">
        <v>11280</v>
      </c>
      <c r="O51" s="36"/>
      <c r="P51" s="36"/>
      <c r="Q51" s="23" t="s">
        <v>412</v>
      </c>
    </row>
    <row r="52" spans="2:17" ht="78" customHeight="1" x14ac:dyDescent="0.25">
      <c r="B52" s="2">
        <v>31</v>
      </c>
      <c r="C52" s="43" t="s">
        <v>465</v>
      </c>
      <c r="D52" s="44"/>
      <c r="E52" s="44" t="s">
        <v>23</v>
      </c>
      <c r="F52" s="17" t="s">
        <v>379</v>
      </c>
      <c r="G52" s="2" t="s">
        <v>73</v>
      </c>
      <c r="H52" s="4"/>
      <c r="I52" s="58">
        <v>8816</v>
      </c>
      <c r="J52" s="4">
        <v>8816</v>
      </c>
      <c r="K52" s="36"/>
      <c r="L52" s="36"/>
      <c r="M52" s="58">
        <v>8816</v>
      </c>
      <c r="N52" s="58">
        <v>8816</v>
      </c>
      <c r="O52" s="36"/>
      <c r="P52" s="36"/>
      <c r="Q52" s="23" t="s">
        <v>412</v>
      </c>
    </row>
    <row r="53" spans="2:17" ht="37.5" customHeight="1" x14ac:dyDescent="0.25">
      <c r="B53" s="2">
        <v>32</v>
      </c>
      <c r="C53" s="6" t="s">
        <v>26</v>
      </c>
      <c r="D53" s="2"/>
      <c r="E53" s="3" t="s">
        <v>27</v>
      </c>
      <c r="F53" s="11" t="s">
        <v>427</v>
      </c>
      <c r="G53" s="2" t="s">
        <v>73</v>
      </c>
      <c r="H53" s="3"/>
      <c r="I53" s="89">
        <v>2856</v>
      </c>
      <c r="J53" s="90">
        <v>2856</v>
      </c>
      <c r="K53" s="4"/>
      <c r="L53" s="4"/>
      <c r="M53" s="89">
        <v>2856</v>
      </c>
      <c r="N53" s="89">
        <v>2856</v>
      </c>
      <c r="O53" s="4"/>
      <c r="P53" s="12"/>
      <c r="Q53" s="49"/>
    </row>
    <row r="54" spans="2:17" ht="67.5" customHeight="1" x14ac:dyDescent="0.25">
      <c r="B54" s="2">
        <v>33</v>
      </c>
      <c r="C54" s="6" t="s">
        <v>582</v>
      </c>
      <c r="D54" s="2"/>
      <c r="E54" s="17" t="s">
        <v>312</v>
      </c>
      <c r="F54" s="17" t="s">
        <v>313</v>
      </c>
      <c r="G54" s="2" t="s">
        <v>73</v>
      </c>
      <c r="H54" s="4"/>
      <c r="I54" s="58">
        <v>14932</v>
      </c>
      <c r="J54" s="4">
        <v>13351.45</v>
      </c>
      <c r="K54" s="36"/>
      <c r="L54" s="36"/>
      <c r="M54" s="58">
        <v>14932</v>
      </c>
      <c r="N54" s="58">
        <v>13351.45</v>
      </c>
      <c r="O54" s="36"/>
      <c r="P54" s="36"/>
      <c r="Q54" s="49"/>
    </row>
    <row r="55" spans="2:17" ht="47.25" x14ac:dyDescent="0.25">
      <c r="B55" s="2">
        <v>34</v>
      </c>
      <c r="C55" s="6" t="s">
        <v>98</v>
      </c>
      <c r="D55" s="2"/>
      <c r="E55" s="3" t="s">
        <v>12</v>
      </c>
      <c r="F55" s="2" t="s">
        <v>99</v>
      </c>
      <c r="G55" s="2" t="s">
        <v>73</v>
      </c>
      <c r="H55" s="2"/>
      <c r="I55" s="58">
        <v>16494</v>
      </c>
      <c r="J55" s="4">
        <v>15659.6</v>
      </c>
      <c r="K55" s="4"/>
      <c r="L55" s="4"/>
      <c r="M55" s="58">
        <v>16494</v>
      </c>
      <c r="N55" s="58">
        <v>15659.6</v>
      </c>
      <c r="O55" s="4"/>
      <c r="P55" s="12"/>
      <c r="Q55" s="49"/>
    </row>
    <row r="56" spans="2:17" ht="36" customHeight="1" x14ac:dyDescent="0.25">
      <c r="B56" s="2">
        <v>35</v>
      </c>
      <c r="C56" s="8" t="s">
        <v>420</v>
      </c>
      <c r="D56" s="9"/>
      <c r="E56" s="3" t="s">
        <v>70</v>
      </c>
      <c r="F56" s="9" t="s">
        <v>323</v>
      </c>
      <c r="G56" s="2" t="s">
        <v>73</v>
      </c>
      <c r="H56" s="2"/>
      <c r="I56" s="58">
        <v>8351</v>
      </c>
      <c r="J56" s="4">
        <v>8351</v>
      </c>
      <c r="K56" s="4"/>
      <c r="L56" s="4"/>
      <c r="M56" s="58">
        <v>8351</v>
      </c>
      <c r="N56" s="58">
        <v>8351</v>
      </c>
      <c r="O56" s="4"/>
      <c r="P56" s="12"/>
      <c r="Q56" s="49"/>
    </row>
    <row r="57" spans="2:17" s="40" customFormat="1" ht="49.5" customHeight="1" x14ac:dyDescent="0.25">
      <c r="B57" s="2">
        <v>36</v>
      </c>
      <c r="C57" s="10" t="s">
        <v>419</v>
      </c>
      <c r="D57" s="11"/>
      <c r="E57" s="3" t="s">
        <v>247</v>
      </c>
      <c r="F57" s="11" t="s">
        <v>321</v>
      </c>
      <c r="G57" s="2" t="s">
        <v>73</v>
      </c>
      <c r="H57" s="2"/>
      <c r="I57" s="58">
        <v>3247</v>
      </c>
      <c r="J57" s="4">
        <v>3247</v>
      </c>
      <c r="K57" s="4"/>
      <c r="L57" s="4"/>
      <c r="M57" s="58">
        <v>3247</v>
      </c>
      <c r="N57" s="58">
        <v>3247</v>
      </c>
      <c r="O57" s="4"/>
      <c r="P57" s="12"/>
      <c r="Q57" s="23" t="s">
        <v>415</v>
      </c>
    </row>
    <row r="58" spans="2:17" ht="42.75" customHeight="1" x14ac:dyDescent="0.25">
      <c r="B58" s="2">
        <v>37</v>
      </c>
      <c r="C58" s="10" t="s">
        <v>246</v>
      </c>
      <c r="D58" s="11"/>
      <c r="E58" s="3" t="s">
        <v>247</v>
      </c>
      <c r="F58" s="11" t="s">
        <v>319</v>
      </c>
      <c r="G58" s="2" t="s">
        <v>73</v>
      </c>
      <c r="H58" s="2"/>
      <c r="I58" s="58">
        <v>9000</v>
      </c>
      <c r="J58" s="4">
        <v>9000</v>
      </c>
      <c r="K58" s="4"/>
      <c r="L58" s="4"/>
      <c r="M58" s="58">
        <v>9000</v>
      </c>
      <c r="N58" s="58">
        <v>9000</v>
      </c>
      <c r="O58" s="4"/>
      <c r="P58" s="12"/>
      <c r="Q58" s="49"/>
    </row>
    <row r="59" spans="2:17" ht="40.5" customHeight="1" x14ac:dyDescent="0.25">
      <c r="B59" s="2">
        <v>38</v>
      </c>
      <c r="C59" s="10" t="s">
        <v>572</v>
      </c>
      <c r="D59" s="11"/>
      <c r="E59" s="11" t="s">
        <v>150</v>
      </c>
      <c r="F59" s="11" t="s">
        <v>322</v>
      </c>
      <c r="G59" s="2" t="s">
        <v>73</v>
      </c>
      <c r="H59" s="2"/>
      <c r="I59" s="58">
        <v>10821</v>
      </c>
      <c r="J59" s="4">
        <v>10821</v>
      </c>
      <c r="K59" s="4"/>
      <c r="L59" s="4"/>
      <c r="M59" s="58">
        <v>10821</v>
      </c>
      <c r="N59" s="58">
        <v>10821</v>
      </c>
      <c r="O59" s="4"/>
      <c r="P59" s="12"/>
      <c r="Q59" s="49"/>
    </row>
    <row r="60" spans="2:17" s="40" customFormat="1" ht="31.5" x14ac:dyDescent="0.25">
      <c r="B60" s="2">
        <v>39</v>
      </c>
      <c r="C60" s="15" t="s">
        <v>156</v>
      </c>
      <c r="D60" s="11"/>
      <c r="E60" s="3" t="s">
        <v>153</v>
      </c>
      <c r="F60" s="17" t="s">
        <v>167</v>
      </c>
      <c r="G60" s="2" t="s">
        <v>73</v>
      </c>
      <c r="H60" s="47"/>
      <c r="I60" s="58">
        <v>5500</v>
      </c>
      <c r="J60" s="4">
        <v>5500</v>
      </c>
      <c r="K60" s="28"/>
      <c r="L60" s="28"/>
      <c r="M60" s="58">
        <v>5500</v>
      </c>
      <c r="N60" s="58">
        <v>5500</v>
      </c>
      <c r="O60" s="28"/>
      <c r="P60" s="28"/>
      <c r="Q60" s="49"/>
    </row>
    <row r="61" spans="2:17" s="40" customFormat="1" ht="31.5" x14ac:dyDescent="0.25">
      <c r="B61" s="2">
        <v>40</v>
      </c>
      <c r="C61" s="15" t="s">
        <v>438</v>
      </c>
      <c r="D61" s="11"/>
      <c r="E61" s="3" t="s">
        <v>213</v>
      </c>
      <c r="F61" s="17" t="s">
        <v>167</v>
      </c>
      <c r="G61" s="2" t="s">
        <v>73</v>
      </c>
      <c r="H61" s="47"/>
      <c r="I61" s="58">
        <v>5500</v>
      </c>
      <c r="J61" s="4">
        <v>5500</v>
      </c>
      <c r="K61" s="28"/>
      <c r="L61" s="28"/>
      <c r="M61" s="58">
        <v>5500</v>
      </c>
      <c r="N61" s="58">
        <v>5500</v>
      </c>
      <c r="O61" s="28"/>
      <c r="P61" s="28"/>
      <c r="Q61" s="49"/>
    </row>
    <row r="62" spans="2:17" ht="31.5" x14ac:dyDescent="0.25">
      <c r="B62" s="2">
        <v>41</v>
      </c>
      <c r="C62" s="10" t="s">
        <v>157</v>
      </c>
      <c r="D62" s="11"/>
      <c r="E62" s="3" t="s">
        <v>118</v>
      </c>
      <c r="F62" s="17" t="s">
        <v>167</v>
      </c>
      <c r="G62" s="2" t="s">
        <v>73</v>
      </c>
      <c r="H62" s="43"/>
      <c r="I62" s="58">
        <v>5500</v>
      </c>
      <c r="J62" s="4">
        <v>5500</v>
      </c>
      <c r="K62" s="28"/>
      <c r="L62" s="28"/>
      <c r="M62" s="58">
        <v>5500</v>
      </c>
      <c r="N62" s="58">
        <v>5500</v>
      </c>
      <c r="O62" s="28"/>
      <c r="P62" s="28"/>
      <c r="Q62" s="49"/>
    </row>
    <row r="63" spans="2:17" ht="36.75" customHeight="1" x14ac:dyDescent="0.25">
      <c r="B63" s="2">
        <v>42</v>
      </c>
      <c r="C63" s="15" t="s">
        <v>251</v>
      </c>
      <c r="D63" s="11"/>
      <c r="E63" s="3" t="s">
        <v>12</v>
      </c>
      <c r="F63" s="11" t="s">
        <v>254</v>
      </c>
      <c r="G63" s="2" t="s">
        <v>73</v>
      </c>
      <c r="H63" s="47"/>
      <c r="I63" s="58">
        <v>12000</v>
      </c>
      <c r="J63" s="4">
        <v>10000</v>
      </c>
      <c r="K63" s="28"/>
      <c r="L63" s="28"/>
      <c r="M63" s="58">
        <v>12000</v>
      </c>
      <c r="N63" s="58">
        <v>10000</v>
      </c>
      <c r="O63" s="28"/>
      <c r="P63" s="28"/>
      <c r="Q63" s="49"/>
    </row>
    <row r="64" spans="2:17" ht="31.5" x14ac:dyDescent="0.25">
      <c r="B64" s="2">
        <v>43</v>
      </c>
      <c r="C64" s="32" t="s">
        <v>175</v>
      </c>
      <c r="D64" s="2"/>
      <c r="E64" s="3" t="s">
        <v>70</v>
      </c>
      <c r="F64" s="17" t="s">
        <v>181</v>
      </c>
      <c r="G64" s="2" t="s">
        <v>73</v>
      </c>
      <c r="H64" s="47"/>
      <c r="I64" s="59">
        <v>10000</v>
      </c>
      <c r="J64" s="36">
        <v>10000</v>
      </c>
      <c r="K64" s="28"/>
      <c r="L64" s="28"/>
      <c r="M64" s="59">
        <v>10000</v>
      </c>
      <c r="N64" s="59">
        <v>10000</v>
      </c>
      <c r="O64" s="28"/>
      <c r="P64" s="28"/>
      <c r="Q64" s="49"/>
    </row>
    <row r="65" spans="2:17" ht="31.5" x14ac:dyDescent="0.25">
      <c r="B65" s="2">
        <v>44</v>
      </c>
      <c r="C65" s="32" t="s">
        <v>176</v>
      </c>
      <c r="D65" s="2"/>
      <c r="E65" s="3" t="s">
        <v>70</v>
      </c>
      <c r="F65" s="17" t="s">
        <v>182</v>
      </c>
      <c r="G65" s="2" t="s">
        <v>73</v>
      </c>
      <c r="H65" s="47"/>
      <c r="I65" s="59">
        <v>15000</v>
      </c>
      <c r="J65" s="36">
        <v>15000</v>
      </c>
      <c r="K65" s="28"/>
      <c r="L65" s="28"/>
      <c r="M65" s="59">
        <v>15000</v>
      </c>
      <c r="N65" s="59">
        <v>15000</v>
      </c>
      <c r="O65" s="28"/>
      <c r="P65" s="28"/>
      <c r="Q65" s="49"/>
    </row>
    <row r="66" spans="2:17" ht="22.5" customHeight="1" x14ac:dyDescent="0.25">
      <c r="B66" s="2">
        <v>45</v>
      </c>
      <c r="C66" s="32" t="s">
        <v>208</v>
      </c>
      <c r="D66" s="2"/>
      <c r="E66" s="3" t="s">
        <v>152</v>
      </c>
      <c r="F66" s="17" t="s">
        <v>287</v>
      </c>
      <c r="G66" s="2" t="s">
        <v>73</v>
      </c>
      <c r="H66" s="13"/>
      <c r="I66" s="58">
        <v>3000</v>
      </c>
      <c r="J66" s="4">
        <v>3000</v>
      </c>
      <c r="K66" s="12"/>
      <c r="L66" s="12"/>
      <c r="M66" s="58">
        <v>3000</v>
      </c>
      <c r="N66" s="58">
        <v>3000</v>
      </c>
      <c r="O66" s="4"/>
      <c r="P66" s="12"/>
      <c r="Q66" s="49"/>
    </row>
    <row r="67" spans="2:17" ht="22.5" customHeight="1" x14ac:dyDescent="0.25">
      <c r="B67" s="2">
        <v>46</v>
      </c>
      <c r="C67" s="32" t="s">
        <v>209</v>
      </c>
      <c r="D67" s="2"/>
      <c r="E67" s="19" t="s">
        <v>118</v>
      </c>
      <c r="F67" s="17" t="s">
        <v>287</v>
      </c>
      <c r="G67" s="2" t="s">
        <v>73</v>
      </c>
      <c r="H67" s="13"/>
      <c r="I67" s="58">
        <v>3000</v>
      </c>
      <c r="J67" s="4">
        <v>3000</v>
      </c>
      <c r="K67" s="12"/>
      <c r="L67" s="12"/>
      <c r="M67" s="58">
        <v>3000</v>
      </c>
      <c r="N67" s="58">
        <v>3000</v>
      </c>
      <c r="O67" s="4"/>
      <c r="P67" s="12"/>
      <c r="Q67" s="49"/>
    </row>
    <row r="68" spans="2:17" ht="22.5" customHeight="1" x14ac:dyDescent="0.25">
      <c r="B68" s="2">
        <v>47</v>
      </c>
      <c r="C68" s="32" t="s">
        <v>210</v>
      </c>
      <c r="D68" s="2"/>
      <c r="E68" s="3" t="s">
        <v>211</v>
      </c>
      <c r="F68" s="17" t="s">
        <v>287</v>
      </c>
      <c r="G68" s="2" t="s">
        <v>73</v>
      </c>
      <c r="H68" s="13"/>
      <c r="I68" s="58">
        <v>3000</v>
      </c>
      <c r="J68" s="4">
        <v>3000</v>
      </c>
      <c r="K68" s="12"/>
      <c r="L68" s="12"/>
      <c r="M68" s="58">
        <v>3000</v>
      </c>
      <c r="N68" s="58">
        <v>3000</v>
      </c>
      <c r="O68" s="4"/>
      <c r="P68" s="12"/>
      <c r="Q68" s="49"/>
    </row>
    <row r="69" spans="2:17" ht="33" customHeight="1" x14ac:dyDescent="0.25">
      <c r="B69" s="2">
        <v>48</v>
      </c>
      <c r="C69" s="32" t="s">
        <v>212</v>
      </c>
      <c r="D69" s="2"/>
      <c r="E69" s="3" t="s">
        <v>213</v>
      </c>
      <c r="F69" s="17" t="s">
        <v>287</v>
      </c>
      <c r="G69" s="2" t="s">
        <v>73</v>
      </c>
      <c r="H69" s="13"/>
      <c r="I69" s="58">
        <v>3000</v>
      </c>
      <c r="J69" s="4">
        <v>3000</v>
      </c>
      <c r="K69" s="12"/>
      <c r="L69" s="12"/>
      <c r="M69" s="58">
        <v>3000</v>
      </c>
      <c r="N69" s="58">
        <v>3000</v>
      </c>
      <c r="O69" s="4"/>
      <c r="P69" s="12"/>
      <c r="Q69" s="49"/>
    </row>
    <row r="70" spans="2:17" ht="22.5" customHeight="1" x14ac:dyDescent="0.25">
      <c r="B70" s="2">
        <v>49</v>
      </c>
      <c r="C70" s="32" t="s">
        <v>214</v>
      </c>
      <c r="D70" s="2"/>
      <c r="E70" s="3" t="s">
        <v>23</v>
      </c>
      <c r="F70" s="17" t="s">
        <v>287</v>
      </c>
      <c r="G70" s="2" t="s">
        <v>73</v>
      </c>
      <c r="H70" s="13"/>
      <c r="I70" s="58">
        <v>3000</v>
      </c>
      <c r="J70" s="4">
        <v>3000</v>
      </c>
      <c r="K70" s="12"/>
      <c r="L70" s="12"/>
      <c r="M70" s="58">
        <v>3000</v>
      </c>
      <c r="N70" s="58">
        <v>3000</v>
      </c>
      <c r="O70" s="4"/>
      <c r="P70" s="12"/>
      <c r="Q70" s="49"/>
    </row>
    <row r="71" spans="2:17" ht="22.5" customHeight="1" x14ac:dyDescent="0.25">
      <c r="B71" s="2">
        <v>50</v>
      </c>
      <c r="C71" s="32" t="s">
        <v>215</v>
      </c>
      <c r="D71" s="2"/>
      <c r="E71" s="3" t="s">
        <v>1</v>
      </c>
      <c r="F71" s="17" t="s">
        <v>287</v>
      </c>
      <c r="G71" s="2" t="s">
        <v>73</v>
      </c>
      <c r="H71" s="13"/>
      <c r="I71" s="58">
        <v>3000</v>
      </c>
      <c r="J71" s="4">
        <v>3000</v>
      </c>
      <c r="K71" s="12"/>
      <c r="L71" s="12"/>
      <c r="M71" s="58">
        <v>3000</v>
      </c>
      <c r="N71" s="58">
        <v>3000</v>
      </c>
      <c r="O71" s="4"/>
      <c r="P71" s="12"/>
      <c r="Q71" s="49"/>
    </row>
    <row r="72" spans="2:17" ht="22.5" customHeight="1" x14ac:dyDescent="0.25">
      <c r="B72" s="2">
        <v>51</v>
      </c>
      <c r="C72" s="32" t="s">
        <v>216</v>
      </c>
      <c r="D72" s="2"/>
      <c r="E72" s="3" t="s">
        <v>22</v>
      </c>
      <c r="F72" s="17" t="s">
        <v>287</v>
      </c>
      <c r="G72" s="2" t="s">
        <v>73</v>
      </c>
      <c r="H72" s="13"/>
      <c r="I72" s="58">
        <v>3000</v>
      </c>
      <c r="J72" s="4">
        <v>3000</v>
      </c>
      <c r="K72" s="12"/>
      <c r="L72" s="12"/>
      <c r="M72" s="58">
        <v>3000</v>
      </c>
      <c r="N72" s="58">
        <v>3000</v>
      </c>
      <c r="O72" s="4"/>
      <c r="P72" s="12"/>
      <c r="Q72" s="49"/>
    </row>
    <row r="73" spans="2:17" ht="22.5" customHeight="1" x14ac:dyDescent="0.25">
      <c r="B73" s="2">
        <v>52</v>
      </c>
      <c r="C73" s="32" t="s">
        <v>217</v>
      </c>
      <c r="D73" s="2"/>
      <c r="E73" s="3" t="s">
        <v>24</v>
      </c>
      <c r="F73" s="17" t="s">
        <v>287</v>
      </c>
      <c r="G73" s="2" t="s">
        <v>73</v>
      </c>
      <c r="H73" s="13"/>
      <c r="I73" s="58">
        <v>3000</v>
      </c>
      <c r="J73" s="4">
        <v>3000</v>
      </c>
      <c r="K73" s="12"/>
      <c r="L73" s="12"/>
      <c r="M73" s="58">
        <v>3000</v>
      </c>
      <c r="N73" s="58">
        <v>3000</v>
      </c>
      <c r="O73" s="4"/>
      <c r="P73" s="12"/>
      <c r="Q73" s="49"/>
    </row>
    <row r="74" spans="2:17" ht="22.5" customHeight="1" x14ac:dyDescent="0.25">
      <c r="B74" s="2">
        <v>53</v>
      </c>
      <c r="C74" s="32" t="s">
        <v>218</v>
      </c>
      <c r="D74" s="2"/>
      <c r="E74" s="3" t="s">
        <v>154</v>
      </c>
      <c r="F74" s="17" t="s">
        <v>287</v>
      </c>
      <c r="G74" s="2" t="s">
        <v>73</v>
      </c>
      <c r="H74" s="13"/>
      <c r="I74" s="58">
        <v>3000</v>
      </c>
      <c r="J74" s="4">
        <v>3000</v>
      </c>
      <c r="K74" s="12"/>
      <c r="L74" s="12"/>
      <c r="M74" s="58">
        <v>3000</v>
      </c>
      <c r="N74" s="58">
        <v>3000</v>
      </c>
      <c r="O74" s="4"/>
      <c r="P74" s="12"/>
      <c r="Q74" s="49"/>
    </row>
    <row r="75" spans="2:17" ht="22.5" customHeight="1" x14ac:dyDescent="0.25">
      <c r="B75" s="2">
        <v>54</v>
      </c>
      <c r="C75" s="32" t="s">
        <v>219</v>
      </c>
      <c r="D75" s="2"/>
      <c r="E75" s="3" t="s">
        <v>153</v>
      </c>
      <c r="F75" s="17" t="s">
        <v>287</v>
      </c>
      <c r="G75" s="2" t="s">
        <v>73</v>
      </c>
      <c r="H75" s="13"/>
      <c r="I75" s="58">
        <v>3000</v>
      </c>
      <c r="J75" s="4">
        <v>3000</v>
      </c>
      <c r="K75" s="12"/>
      <c r="L75" s="12"/>
      <c r="M75" s="58">
        <v>3000</v>
      </c>
      <c r="N75" s="58">
        <v>3000</v>
      </c>
      <c r="O75" s="4"/>
      <c r="P75" s="12"/>
      <c r="Q75" s="49"/>
    </row>
    <row r="76" spans="2:17" ht="47.25" customHeight="1" x14ac:dyDescent="0.25">
      <c r="B76" s="2">
        <v>55</v>
      </c>
      <c r="C76" s="6" t="s">
        <v>53</v>
      </c>
      <c r="D76" s="2"/>
      <c r="E76" s="3" t="s">
        <v>21</v>
      </c>
      <c r="F76" s="23" t="s">
        <v>55</v>
      </c>
      <c r="G76" s="2" t="s">
        <v>73</v>
      </c>
      <c r="H76" s="4"/>
      <c r="I76" s="58">
        <v>2530</v>
      </c>
      <c r="J76" s="4">
        <v>2530</v>
      </c>
      <c r="K76" s="4"/>
      <c r="L76" s="4"/>
      <c r="M76" s="58">
        <v>2530</v>
      </c>
      <c r="N76" s="58">
        <v>2530</v>
      </c>
      <c r="O76" s="4"/>
      <c r="P76" s="28"/>
      <c r="Q76" s="49"/>
    </row>
    <row r="77" spans="2:17" ht="90.75" customHeight="1" x14ac:dyDescent="0.25">
      <c r="B77" s="2">
        <v>56</v>
      </c>
      <c r="C77" s="6" t="s">
        <v>54</v>
      </c>
      <c r="D77" s="2"/>
      <c r="E77" s="3" t="s">
        <v>21</v>
      </c>
      <c r="F77" s="23" t="s">
        <v>56</v>
      </c>
      <c r="G77" s="2" t="s">
        <v>73</v>
      </c>
      <c r="H77" s="45"/>
      <c r="I77" s="58">
        <v>1798</v>
      </c>
      <c r="J77" s="4">
        <v>1798</v>
      </c>
      <c r="K77" s="4"/>
      <c r="L77" s="4"/>
      <c r="M77" s="58">
        <v>1798</v>
      </c>
      <c r="N77" s="58">
        <v>1798</v>
      </c>
      <c r="O77" s="4"/>
      <c r="P77" s="28"/>
      <c r="Q77" s="49"/>
    </row>
    <row r="78" spans="2:17" ht="55.5" customHeight="1" x14ac:dyDescent="0.25">
      <c r="B78" s="2">
        <v>57</v>
      </c>
      <c r="C78" s="6" t="s">
        <v>45</v>
      </c>
      <c r="D78" s="2"/>
      <c r="E78" s="3" t="s">
        <v>12</v>
      </c>
      <c r="F78" s="23" t="s">
        <v>106</v>
      </c>
      <c r="G78" s="2" t="s">
        <v>73</v>
      </c>
      <c r="H78" s="2"/>
      <c r="I78" s="87">
        <v>1936</v>
      </c>
      <c r="J78" s="91">
        <v>1760</v>
      </c>
      <c r="K78" s="4"/>
      <c r="L78" s="4"/>
      <c r="M78" s="87">
        <v>1936</v>
      </c>
      <c r="N78" s="87">
        <v>1760</v>
      </c>
      <c r="O78" s="4"/>
      <c r="P78" s="91"/>
      <c r="Q78" s="49"/>
    </row>
    <row r="79" spans="2:17" ht="40.5" customHeight="1" x14ac:dyDescent="0.25">
      <c r="B79" s="2">
        <v>58</v>
      </c>
      <c r="C79" s="6" t="s">
        <v>60</v>
      </c>
      <c r="D79" s="2"/>
      <c r="E79" s="3" t="s">
        <v>12</v>
      </c>
      <c r="F79" s="1" t="s">
        <v>4</v>
      </c>
      <c r="G79" s="2" t="s">
        <v>73</v>
      </c>
      <c r="H79" s="2"/>
      <c r="I79" s="87">
        <v>2918</v>
      </c>
      <c r="J79" s="91">
        <v>2500</v>
      </c>
      <c r="K79" s="4"/>
      <c r="L79" s="4"/>
      <c r="M79" s="87">
        <v>2918</v>
      </c>
      <c r="N79" s="87">
        <v>2500</v>
      </c>
      <c r="O79" s="4"/>
      <c r="P79" s="91"/>
      <c r="Q79" s="49"/>
    </row>
    <row r="80" spans="2:17" ht="63" x14ac:dyDescent="0.25">
      <c r="B80" s="2">
        <v>59</v>
      </c>
      <c r="C80" s="33" t="s">
        <v>444</v>
      </c>
      <c r="D80" s="23"/>
      <c r="E80" s="3" t="s">
        <v>12</v>
      </c>
      <c r="F80" s="23" t="s">
        <v>442</v>
      </c>
      <c r="G80" s="2" t="s">
        <v>308</v>
      </c>
      <c r="H80" s="24"/>
      <c r="I80" s="60">
        <v>89476</v>
      </c>
      <c r="J80" s="28">
        <v>89476</v>
      </c>
      <c r="K80" s="36"/>
      <c r="L80" s="36"/>
      <c r="M80" s="60">
        <v>89476</v>
      </c>
      <c r="N80" s="60">
        <v>89476</v>
      </c>
      <c r="O80" s="36"/>
      <c r="P80" s="36"/>
      <c r="Q80" s="23" t="s">
        <v>383</v>
      </c>
    </row>
    <row r="81" spans="2:17" ht="49.5" customHeight="1" x14ac:dyDescent="0.25">
      <c r="B81" s="2">
        <v>60</v>
      </c>
      <c r="C81" s="92" t="s">
        <v>65</v>
      </c>
      <c r="D81" s="93"/>
      <c r="E81" s="93" t="s">
        <v>422</v>
      </c>
      <c r="F81" s="93" t="s">
        <v>71</v>
      </c>
      <c r="G81" s="2" t="s">
        <v>308</v>
      </c>
      <c r="H81" s="2" t="s">
        <v>528</v>
      </c>
      <c r="I81" s="60">
        <v>22725</v>
      </c>
      <c r="J81" s="28">
        <v>22725</v>
      </c>
      <c r="K81" s="36"/>
      <c r="L81" s="36"/>
      <c r="M81" s="60">
        <v>22725</v>
      </c>
      <c r="N81" s="60">
        <v>22725</v>
      </c>
      <c r="O81" s="36"/>
      <c r="P81" s="36"/>
      <c r="Q81" s="23" t="s">
        <v>473</v>
      </c>
    </row>
    <row r="82" spans="2:17" s="40" customFormat="1" ht="50.25" customHeight="1" x14ac:dyDescent="0.25">
      <c r="B82" s="2">
        <v>61</v>
      </c>
      <c r="C82" s="15" t="s">
        <v>445</v>
      </c>
      <c r="D82" s="11"/>
      <c r="E82" s="11" t="s">
        <v>149</v>
      </c>
      <c r="F82" s="11" t="s">
        <v>443</v>
      </c>
      <c r="G82" s="2" t="s">
        <v>73</v>
      </c>
      <c r="H82" s="2"/>
      <c r="I82" s="58">
        <v>10000</v>
      </c>
      <c r="J82" s="4">
        <v>10000</v>
      </c>
      <c r="K82" s="4"/>
      <c r="L82" s="4"/>
      <c r="M82" s="58">
        <v>10000</v>
      </c>
      <c r="N82" s="58">
        <v>10000</v>
      </c>
      <c r="O82" s="4"/>
      <c r="P82" s="12"/>
      <c r="Q82" s="23" t="s">
        <v>473</v>
      </c>
    </row>
    <row r="83" spans="2:17" s="40" customFormat="1" ht="52.5" customHeight="1" x14ac:dyDescent="0.25">
      <c r="B83" s="2">
        <v>62</v>
      </c>
      <c r="C83" s="15" t="s">
        <v>166</v>
      </c>
      <c r="D83" s="11"/>
      <c r="E83" s="3" t="s">
        <v>5</v>
      </c>
      <c r="F83" s="11" t="s">
        <v>140</v>
      </c>
      <c r="G83" s="2" t="s">
        <v>73</v>
      </c>
      <c r="H83" s="2"/>
      <c r="I83" s="58">
        <v>5000</v>
      </c>
      <c r="J83" s="4">
        <v>5000</v>
      </c>
      <c r="K83" s="4"/>
      <c r="L83" s="4"/>
      <c r="M83" s="58">
        <v>5000</v>
      </c>
      <c r="N83" s="58">
        <v>5000</v>
      </c>
      <c r="O83" s="4"/>
      <c r="P83" s="12"/>
      <c r="Q83" s="23" t="s">
        <v>473</v>
      </c>
    </row>
    <row r="84" spans="2:17" s="40" customFormat="1" ht="52.5" customHeight="1" x14ac:dyDescent="0.25">
      <c r="B84" s="2">
        <v>63</v>
      </c>
      <c r="C84" s="10" t="s">
        <v>446</v>
      </c>
      <c r="D84" s="11"/>
      <c r="E84" s="3" t="s">
        <v>5</v>
      </c>
      <c r="F84" s="11" t="s">
        <v>141</v>
      </c>
      <c r="G84" s="2" t="s">
        <v>73</v>
      </c>
      <c r="H84" s="2"/>
      <c r="I84" s="58">
        <v>5000</v>
      </c>
      <c r="J84" s="4">
        <v>5000</v>
      </c>
      <c r="K84" s="4"/>
      <c r="L84" s="4"/>
      <c r="M84" s="58">
        <v>5000</v>
      </c>
      <c r="N84" s="58">
        <v>5000</v>
      </c>
      <c r="O84" s="4"/>
      <c r="P84" s="12"/>
      <c r="Q84" s="23" t="s">
        <v>473</v>
      </c>
    </row>
    <row r="85" spans="2:17" s="40" customFormat="1" ht="36.75" customHeight="1" x14ac:dyDescent="0.25">
      <c r="B85" s="2">
        <v>64</v>
      </c>
      <c r="C85" s="6" t="s">
        <v>447</v>
      </c>
      <c r="D85" s="2"/>
      <c r="E85" s="3" t="s">
        <v>434</v>
      </c>
      <c r="F85" s="2" t="s">
        <v>101</v>
      </c>
      <c r="G85" s="2" t="s">
        <v>73</v>
      </c>
      <c r="H85" s="2"/>
      <c r="I85" s="60">
        <v>500</v>
      </c>
      <c r="J85" s="28">
        <v>500</v>
      </c>
      <c r="K85" s="4"/>
      <c r="L85" s="4"/>
      <c r="M85" s="60">
        <v>500</v>
      </c>
      <c r="N85" s="60">
        <v>500</v>
      </c>
      <c r="O85" s="4"/>
      <c r="P85" s="12"/>
      <c r="Q85" s="23" t="s">
        <v>473</v>
      </c>
    </row>
    <row r="86" spans="2:17" ht="37.5" customHeight="1" x14ac:dyDescent="0.25">
      <c r="B86" s="2">
        <v>65</v>
      </c>
      <c r="C86" s="8" t="s">
        <v>440</v>
      </c>
      <c r="D86" s="9"/>
      <c r="E86" s="3" t="s">
        <v>131</v>
      </c>
      <c r="F86" s="9" t="s">
        <v>439</v>
      </c>
      <c r="G86" s="44" t="s">
        <v>73</v>
      </c>
      <c r="H86" s="2" t="s">
        <v>527</v>
      </c>
      <c r="I86" s="58">
        <f>41273-630</f>
        <v>40643</v>
      </c>
      <c r="J86" s="4">
        <f>3867-630</f>
        <v>3237</v>
      </c>
      <c r="K86" s="4"/>
      <c r="L86" s="4"/>
      <c r="M86" s="58">
        <f>41273-630</f>
        <v>40643</v>
      </c>
      <c r="N86" s="58">
        <v>3237</v>
      </c>
      <c r="O86" s="4"/>
      <c r="P86" s="4"/>
      <c r="Q86" s="23" t="s">
        <v>383</v>
      </c>
    </row>
    <row r="87" spans="2:17" ht="31.5" customHeight="1" x14ac:dyDescent="0.25">
      <c r="B87" s="2">
        <v>66</v>
      </c>
      <c r="C87" s="10" t="s">
        <v>395</v>
      </c>
      <c r="D87" s="11"/>
      <c r="E87" s="3" t="s">
        <v>5</v>
      </c>
      <c r="F87" s="11" t="s">
        <v>148</v>
      </c>
      <c r="G87" s="2" t="s">
        <v>73</v>
      </c>
      <c r="H87" s="2"/>
      <c r="I87" s="58">
        <v>1179</v>
      </c>
      <c r="J87" s="4">
        <v>1179</v>
      </c>
      <c r="K87" s="4"/>
      <c r="L87" s="4"/>
      <c r="M87" s="58">
        <v>1179</v>
      </c>
      <c r="N87" s="58">
        <v>1179</v>
      </c>
      <c r="O87" s="4"/>
      <c r="P87" s="12"/>
      <c r="Q87" s="47"/>
    </row>
    <row r="88" spans="2:17" ht="53.25" customHeight="1" x14ac:dyDescent="0.25">
      <c r="B88" s="45">
        <v>67</v>
      </c>
      <c r="C88" s="10" t="s">
        <v>555</v>
      </c>
      <c r="D88" s="11"/>
      <c r="E88" s="3" t="s">
        <v>553</v>
      </c>
      <c r="F88" s="11" t="s">
        <v>554</v>
      </c>
      <c r="G88" s="2" t="s">
        <v>73</v>
      </c>
      <c r="H88" s="2"/>
      <c r="I88" s="58">
        <v>4930</v>
      </c>
      <c r="J88" s="58">
        <v>4700</v>
      </c>
      <c r="K88" s="4"/>
      <c r="L88" s="4"/>
      <c r="M88" s="58">
        <v>4930</v>
      </c>
      <c r="N88" s="58">
        <v>4700</v>
      </c>
      <c r="O88" s="4"/>
      <c r="P88" s="4"/>
      <c r="Q88" s="58"/>
    </row>
    <row r="89" spans="2:17" ht="35.25" customHeight="1" x14ac:dyDescent="0.25">
      <c r="B89" s="2">
        <v>68</v>
      </c>
      <c r="C89" s="32" t="s">
        <v>544</v>
      </c>
      <c r="D89" s="2"/>
      <c r="E89" s="3" t="s">
        <v>213</v>
      </c>
      <c r="F89" s="17" t="s">
        <v>558</v>
      </c>
      <c r="G89" s="2" t="s">
        <v>73</v>
      </c>
      <c r="H89" s="2"/>
      <c r="I89" s="58">
        <v>1100</v>
      </c>
      <c r="J89" s="4">
        <v>1000</v>
      </c>
      <c r="K89" s="4"/>
      <c r="L89" s="4"/>
      <c r="M89" s="58">
        <v>1100</v>
      </c>
      <c r="N89" s="4">
        <v>1000</v>
      </c>
      <c r="O89" s="4"/>
      <c r="P89" s="4"/>
      <c r="Q89" s="58"/>
    </row>
    <row r="90" spans="2:17" ht="35.25" customHeight="1" x14ac:dyDescent="0.25">
      <c r="B90" s="2">
        <v>69</v>
      </c>
      <c r="C90" s="32" t="s">
        <v>546</v>
      </c>
      <c r="D90" s="2"/>
      <c r="E90" s="3" t="s">
        <v>211</v>
      </c>
      <c r="F90" s="17" t="s">
        <v>558</v>
      </c>
      <c r="G90" s="2" t="s">
        <v>73</v>
      </c>
      <c r="H90" s="2"/>
      <c r="I90" s="58">
        <v>1100</v>
      </c>
      <c r="J90" s="4">
        <v>1000</v>
      </c>
      <c r="K90" s="4"/>
      <c r="L90" s="4"/>
      <c r="M90" s="58">
        <v>1100</v>
      </c>
      <c r="N90" s="4">
        <v>1000</v>
      </c>
      <c r="O90" s="4"/>
      <c r="P90" s="4"/>
      <c r="Q90" s="58"/>
    </row>
    <row r="91" spans="2:17" ht="47.25" customHeight="1" x14ac:dyDescent="0.25">
      <c r="B91" s="2">
        <v>70</v>
      </c>
      <c r="C91" s="10" t="s">
        <v>549</v>
      </c>
      <c r="D91" s="11"/>
      <c r="E91" s="3" t="s">
        <v>5</v>
      </c>
      <c r="F91" s="11" t="s">
        <v>550</v>
      </c>
      <c r="G91" s="2" t="s">
        <v>73</v>
      </c>
      <c r="H91" s="2"/>
      <c r="I91" s="58">
        <v>36349</v>
      </c>
      <c r="J91" s="58">
        <v>33349</v>
      </c>
      <c r="K91" s="4"/>
      <c r="L91" s="4"/>
      <c r="M91" s="58">
        <v>36349</v>
      </c>
      <c r="N91" s="58">
        <v>33349</v>
      </c>
      <c r="O91" s="4"/>
      <c r="P91" s="4"/>
      <c r="Q91" s="58"/>
    </row>
    <row r="92" spans="2:17" s="42" customFormat="1" ht="36" customHeight="1" x14ac:dyDescent="0.25">
      <c r="B92" s="165" t="s">
        <v>169</v>
      </c>
      <c r="C92" s="166" t="s">
        <v>559</v>
      </c>
      <c r="D92" s="169"/>
      <c r="E92" s="168"/>
      <c r="F92" s="169"/>
      <c r="G92" s="170"/>
      <c r="H92" s="167"/>
      <c r="I92" s="163">
        <f t="shared" ref="I92:P92" si="6">SUM(I93:I187)</f>
        <v>262357.7996759091</v>
      </c>
      <c r="J92" s="163">
        <f t="shared" si="6"/>
        <v>243134.51067590908</v>
      </c>
      <c r="K92" s="163">
        <f t="shared" si="6"/>
        <v>0</v>
      </c>
      <c r="L92" s="163">
        <f t="shared" si="6"/>
        <v>0</v>
      </c>
      <c r="M92" s="163">
        <f t="shared" si="6"/>
        <v>262357.7996759091</v>
      </c>
      <c r="N92" s="163">
        <f t="shared" si="6"/>
        <v>243134.51067590908</v>
      </c>
      <c r="O92" s="163">
        <f t="shared" si="6"/>
        <v>0</v>
      </c>
      <c r="P92" s="163">
        <f t="shared" si="6"/>
        <v>26014.591</v>
      </c>
      <c r="Q92" s="173"/>
    </row>
    <row r="93" spans="2:17" s="42" customFormat="1" ht="43.5" customHeight="1" x14ac:dyDescent="0.25">
      <c r="B93" s="45">
        <v>1</v>
      </c>
      <c r="C93" s="33" t="s">
        <v>363</v>
      </c>
      <c r="D93" s="23"/>
      <c r="E93" s="2" t="s">
        <v>365</v>
      </c>
      <c r="F93" s="21" t="s">
        <v>262</v>
      </c>
      <c r="G93" s="2" t="s">
        <v>366</v>
      </c>
      <c r="H93" s="2" t="s">
        <v>263</v>
      </c>
      <c r="I93" s="58">
        <v>13328</v>
      </c>
      <c r="J93" s="4">
        <v>13328</v>
      </c>
      <c r="K93" s="12"/>
      <c r="L93" s="12"/>
      <c r="M93" s="58">
        <v>13328</v>
      </c>
      <c r="N93" s="58">
        <v>13328</v>
      </c>
      <c r="O93" s="12"/>
      <c r="P93" s="4">
        <v>13328</v>
      </c>
      <c r="Q93" s="83" t="s">
        <v>516</v>
      </c>
    </row>
    <row r="94" spans="2:17" ht="45" customHeight="1" x14ac:dyDescent="0.25">
      <c r="B94" s="45">
        <v>2</v>
      </c>
      <c r="C94" s="27" t="s">
        <v>476</v>
      </c>
      <c r="D94" s="29"/>
      <c r="E94" s="23" t="s">
        <v>475</v>
      </c>
      <c r="F94" s="2" t="s">
        <v>398</v>
      </c>
      <c r="G94" s="94" t="s">
        <v>399</v>
      </c>
      <c r="H94" s="2" t="s">
        <v>400</v>
      </c>
      <c r="I94" s="58">
        <v>8255.1530000000002</v>
      </c>
      <c r="J94" s="36">
        <v>8255.1530000000002</v>
      </c>
      <c r="K94" s="4"/>
      <c r="L94" s="4"/>
      <c r="M94" s="59">
        <f>N94</f>
        <v>8255.1530000000002</v>
      </c>
      <c r="N94" s="59">
        <f>P94</f>
        <v>8255.1530000000002</v>
      </c>
      <c r="O94" s="4"/>
      <c r="P94" s="4">
        <v>8255.1530000000002</v>
      </c>
      <c r="Q94" s="83" t="s">
        <v>516</v>
      </c>
    </row>
    <row r="95" spans="2:17" ht="36.75" customHeight="1" x14ac:dyDescent="0.25">
      <c r="B95" s="45">
        <v>3</v>
      </c>
      <c r="C95" s="27" t="s">
        <v>557</v>
      </c>
      <c r="D95" s="29"/>
      <c r="E95" s="23" t="s">
        <v>131</v>
      </c>
      <c r="F95" s="9"/>
      <c r="G95" s="2" t="s">
        <v>566</v>
      </c>
      <c r="H95" s="25"/>
      <c r="I95" s="59">
        <v>4431.4380000000001</v>
      </c>
      <c r="J95" s="36">
        <v>4431.4380000000001</v>
      </c>
      <c r="K95" s="4"/>
      <c r="L95" s="4"/>
      <c r="M95" s="59">
        <v>4431.4380000000001</v>
      </c>
      <c r="N95" s="59">
        <v>4431.4380000000001</v>
      </c>
      <c r="O95" s="4"/>
      <c r="P95" s="4">
        <v>4431.4380000000001</v>
      </c>
      <c r="Q95" s="83" t="s">
        <v>516</v>
      </c>
    </row>
    <row r="96" spans="2:17" ht="36.75" customHeight="1" x14ac:dyDescent="0.25">
      <c r="B96" s="45">
        <v>4</v>
      </c>
      <c r="C96" s="27" t="s">
        <v>401</v>
      </c>
      <c r="D96" s="29"/>
      <c r="E96" s="23" t="s">
        <v>131</v>
      </c>
      <c r="F96" s="9"/>
      <c r="G96" s="2" t="s">
        <v>73</v>
      </c>
      <c r="H96" s="25"/>
      <c r="I96" s="59">
        <v>3000</v>
      </c>
      <c r="J96" s="36">
        <v>3000</v>
      </c>
      <c r="K96" s="4"/>
      <c r="L96" s="4"/>
      <c r="M96" s="59">
        <v>3000</v>
      </c>
      <c r="N96" s="59">
        <v>3000</v>
      </c>
      <c r="O96" s="4"/>
      <c r="P96" s="4"/>
      <c r="Q96" s="29"/>
    </row>
    <row r="97" spans="2:17" s="42" customFormat="1" ht="36.75" customHeight="1" x14ac:dyDescent="0.25">
      <c r="B97" s="45">
        <v>5</v>
      </c>
      <c r="C97" s="32" t="s">
        <v>359</v>
      </c>
      <c r="D97" s="2"/>
      <c r="E97" s="3" t="s">
        <v>153</v>
      </c>
      <c r="F97" s="9" t="s">
        <v>375</v>
      </c>
      <c r="G97" s="2">
        <v>2021</v>
      </c>
      <c r="H97" s="23" t="s">
        <v>360</v>
      </c>
      <c r="I97" s="59">
        <v>400</v>
      </c>
      <c r="J97" s="36">
        <v>400</v>
      </c>
      <c r="K97" s="12"/>
      <c r="L97" s="12"/>
      <c r="M97" s="59">
        <v>400</v>
      </c>
      <c r="N97" s="59">
        <v>400</v>
      </c>
      <c r="O97" s="12"/>
      <c r="P97" s="12"/>
      <c r="Q97" s="23" t="s">
        <v>473</v>
      </c>
    </row>
    <row r="98" spans="2:17" s="42" customFormat="1" ht="36.75" customHeight="1" x14ac:dyDescent="0.25">
      <c r="B98" s="45">
        <v>6</v>
      </c>
      <c r="C98" s="14" t="s">
        <v>361</v>
      </c>
      <c r="D98" s="23"/>
      <c r="E98" s="23" t="s">
        <v>21</v>
      </c>
      <c r="F98" s="9" t="s">
        <v>374</v>
      </c>
      <c r="G98" s="2">
        <v>2021</v>
      </c>
      <c r="H98" s="23" t="s">
        <v>367</v>
      </c>
      <c r="I98" s="60">
        <v>998.5</v>
      </c>
      <c r="J98" s="28">
        <v>960</v>
      </c>
      <c r="K98" s="12"/>
      <c r="L98" s="12"/>
      <c r="M98" s="60">
        <v>998.5</v>
      </c>
      <c r="N98" s="60">
        <v>960</v>
      </c>
      <c r="O98" s="12"/>
      <c r="P98" s="12"/>
      <c r="Q98" s="46"/>
    </row>
    <row r="99" spans="2:17" s="42" customFormat="1" ht="36.75" customHeight="1" x14ac:dyDescent="0.25">
      <c r="B99" s="45">
        <v>7</v>
      </c>
      <c r="C99" s="14" t="s">
        <v>269</v>
      </c>
      <c r="D99" s="23"/>
      <c r="E99" s="23" t="s">
        <v>21</v>
      </c>
      <c r="F99" s="9" t="s">
        <v>373</v>
      </c>
      <c r="G99" s="2">
        <v>2021</v>
      </c>
      <c r="H99" s="95" t="s">
        <v>368</v>
      </c>
      <c r="I99" s="59">
        <v>1400</v>
      </c>
      <c r="J99" s="36">
        <f>2000-J100</f>
        <v>1329</v>
      </c>
      <c r="K99" s="12"/>
      <c r="L99" s="12"/>
      <c r="M99" s="59">
        <v>1400</v>
      </c>
      <c r="N99" s="59">
        <f>2000-N100</f>
        <v>1329</v>
      </c>
      <c r="O99" s="12"/>
      <c r="P99" s="12"/>
      <c r="Q99" s="46"/>
    </row>
    <row r="100" spans="2:17" s="42" customFormat="1" ht="36.75" customHeight="1" x14ac:dyDescent="0.25">
      <c r="B100" s="45">
        <v>8</v>
      </c>
      <c r="C100" s="14" t="s">
        <v>362</v>
      </c>
      <c r="D100" s="23"/>
      <c r="E100" s="23" t="s">
        <v>21</v>
      </c>
      <c r="F100" s="9" t="s">
        <v>376</v>
      </c>
      <c r="G100" s="2">
        <v>2021</v>
      </c>
      <c r="H100" s="95" t="s">
        <v>369</v>
      </c>
      <c r="I100" s="59">
        <v>720</v>
      </c>
      <c r="J100" s="36">
        <v>671</v>
      </c>
      <c r="K100" s="12"/>
      <c r="L100" s="12"/>
      <c r="M100" s="59">
        <v>720</v>
      </c>
      <c r="N100" s="59">
        <v>671</v>
      </c>
      <c r="O100" s="12"/>
      <c r="P100" s="12"/>
      <c r="Q100" s="46"/>
    </row>
    <row r="101" spans="2:17" s="42" customFormat="1" ht="36.75" customHeight="1" x14ac:dyDescent="0.25">
      <c r="B101" s="45">
        <v>9</v>
      </c>
      <c r="C101" s="33" t="s">
        <v>268</v>
      </c>
      <c r="D101" s="23"/>
      <c r="E101" s="23" t="s">
        <v>274</v>
      </c>
      <c r="F101" s="9" t="s">
        <v>377</v>
      </c>
      <c r="G101" s="2">
        <v>2021</v>
      </c>
      <c r="H101" s="23" t="s">
        <v>370</v>
      </c>
      <c r="I101" s="60">
        <v>1100</v>
      </c>
      <c r="J101" s="28">
        <v>1000</v>
      </c>
      <c r="K101" s="12"/>
      <c r="L101" s="12"/>
      <c r="M101" s="60">
        <v>1100</v>
      </c>
      <c r="N101" s="60">
        <v>1000</v>
      </c>
      <c r="O101" s="12"/>
      <c r="P101" s="12"/>
      <c r="Q101" s="46"/>
    </row>
    <row r="102" spans="2:17" s="42" customFormat="1" ht="36.75" customHeight="1" x14ac:dyDescent="0.25">
      <c r="B102" s="45">
        <v>10</v>
      </c>
      <c r="C102" s="27" t="s">
        <v>364</v>
      </c>
      <c r="D102" s="29"/>
      <c r="E102" s="23" t="s">
        <v>21</v>
      </c>
      <c r="F102" s="9" t="s">
        <v>372</v>
      </c>
      <c r="G102" s="2">
        <v>2021</v>
      </c>
      <c r="H102" s="23" t="s">
        <v>371</v>
      </c>
      <c r="I102" s="59">
        <v>70</v>
      </c>
      <c r="J102" s="88">
        <v>70</v>
      </c>
      <c r="K102" s="12"/>
      <c r="L102" s="12"/>
      <c r="M102" s="59">
        <v>70</v>
      </c>
      <c r="N102" s="59">
        <v>70</v>
      </c>
      <c r="O102" s="12"/>
      <c r="P102" s="12"/>
      <c r="Q102" s="29" t="s">
        <v>383</v>
      </c>
    </row>
    <row r="103" spans="2:17" s="42" customFormat="1" ht="36.75" customHeight="1" x14ac:dyDescent="0.25">
      <c r="B103" s="45">
        <v>11</v>
      </c>
      <c r="C103" s="6" t="s">
        <v>416</v>
      </c>
      <c r="D103" s="2"/>
      <c r="E103" s="23" t="s">
        <v>41</v>
      </c>
      <c r="F103" s="9" t="s">
        <v>417</v>
      </c>
      <c r="G103" s="2">
        <v>2021</v>
      </c>
      <c r="H103" s="23" t="s">
        <v>418</v>
      </c>
      <c r="I103" s="60">
        <v>1235.789</v>
      </c>
      <c r="J103" s="36">
        <v>1150</v>
      </c>
      <c r="K103" s="12"/>
      <c r="L103" s="12"/>
      <c r="M103" s="60">
        <v>1235.789</v>
      </c>
      <c r="N103" s="59">
        <v>1150</v>
      </c>
      <c r="O103" s="12"/>
      <c r="P103" s="12"/>
      <c r="Q103" s="29"/>
    </row>
    <row r="104" spans="2:17" s="42" customFormat="1" ht="36.75" customHeight="1" x14ac:dyDescent="0.25">
      <c r="B104" s="45">
        <v>12</v>
      </c>
      <c r="C104" s="6" t="s">
        <v>569</v>
      </c>
      <c r="D104" s="2"/>
      <c r="E104" s="23" t="s">
        <v>211</v>
      </c>
      <c r="F104" s="9" t="s">
        <v>570</v>
      </c>
      <c r="G104" s="2">
        <v>2021</v>
      </c>
      <c r="H104" s="23" t="s">
        <v>571</v>
      </c>
      <c r="I104" s="60">
        <v>132</v>
      </c>
      <c r="J104" s="36">
        <v>132</v>
      </c>
      <c r="K104" s="12"/>
      <c r="L104" s="12"/>
      <c r="M104" s="60">
        <v>132</v>
      </c>
      <c r="N104" s="59">
        <v>132</v>
      </c>
      <c r="O104" s="12"/>
      <c r="P104" s="12"/>
      <c r="Q104" s="29"/>
    </row>
    <row r="105" spans="2:17" s="40" customFormat="1" ht="36.75" customHeight="1" x14ac:dyDescent="0.25">
      <c r="B105" s="45">
        <v>13</v>
      </c>
      <c r="C105" s="43" t="s">
        <v>236</v>
      </c>
      <c r="D105" s="44"/>
      <c r="E105" s="3" t="s">
        <v>464</v>
      </c>
      <c r="F105" s="23" t="s">
        <v>314</v>
      </c>
      <c r="G105" s="2" t="s">
        <v>73</v>
      </c>
      <c r="H105" s="2"/>
      <c r="I105" s="58">
        <v>8000</v>
      </c>
      <c r="J105" s="4">
        <v>7200</v>
      </c>
      <c r="K105" s="4"/>
      <c r="L105" s="4"/>
      <c r="M105" s="58">
        <v>8000</v>
      </c>
      <c r="N105" s="58">
        <v>7200</v>
      </c>
      <c r="O105" s="4"/>
      <c r="P105" s="12"/>
      <c r="Q105" s="47"/>
    </row>
    <row r="106" spans="2:17" s="40" customFormat="1" ht="36.75" customHeight="1" x14ac:dyDescent="0.25">
      <c r="B106" s="45">
        <v>14</v>
      </c>
      <c r="C106" s="10" t="s">
        <v>186</v>
      </c>
      <c r="D106" s="11"/>
      <c r="E106" s="3" t="s">
        <v>115</v>
      </c>
      <c r="F106" s="3" t="s">
        <v>315</v>
      </c>
      <c r="G106" s="2" t="s">
        <v>73</v>
      </c>
      <c r="H106" s="2"/>
      <c r="I106" s="58">
        <v>7500</v>
      </c>
      <c r="J106" s="4">
        <v>6300</v>
      </c>
      <c r="K106" s="4"/>
      <c r="L106" s="4"/>
      <c r="M106" s="58">
        <v>7500</v>
      </c>
      <c r="N106" s="58">
        <v>6300</v>
      </c>
      <c r="O106" s="4"/>
      <c r="P106" s="12"/>
      <c r="Q106" s="47"/>
    </row>
    <row r="107" spans="2:17" s="40" customFormat="1" ht="36.75" customHeight="1" x14ac:dyDescent="0.25">
      <c r="B107" s="45">
        <v>15</v>
      </c>
      <c r="C107" s="43" t="s">
        <v>233</v>
      </c>
      <c r="D107" s="44"/>
      <c r="E107" s="3" t="s">
        <v>228</v>
      </c>
      <c r="F107" s="3" t="s">
        <v>316</v>
      </c>
      <c r="G107" s="2" t="s">
        <v>73</v>
      </c>
      <c r="H107" s="2"/>
      <c r="I107" s="58">
        <v>6000</v>
      </c>
      <c r="J107" s="4">
        <v>5400</v>
      </c>
      <c r="K107" s="4"/>
      <c r="L107" s="4"/>
      <c r="M107" s="58">
        <v>6000</v>
      </c>
      <c r="N107" s="58">
        <v>5400</v>
      </c>
      <c r="O107" s="4"/>
      <c r="P107" s="12"/>
      <c r="Q107" s="47"/>
    </row>
    <row r="108" spans="2:17" s="40" customFormat="1" ht="36.75" customHeight="1" x14ac:dyDescent="0.25">
      <c r="B108" s="45">
        <v>16</v>
      </c>
      <c r="C108" s="43" t="s">
        <v>234</v>
      </c>
      <c r="D108" s="44"/>
      <c r="E108" s="3" t="s">
        <v>229</v>
      </c>
      <c r="F108" s="3" t="s">
        <v>317</v>
      </c>
      <c r="G108" s="2" t="s">
        <v>73</v>
      </c>
      <c r="H108" s="2"/>
      <c r="I108" s="58">
        <v>7000</v>
      </c>
      <c r="J108" s="4">
        <v>6300</v>
      </c>
      <c r="K108" s="4"/>
      <c r="L108" s="4"/>
      <c r="M108" s="58">
        <v>7000</v>
      </c>
      <c r="N108" s="58">
        <v>6300</v>
      </c>
      <c r="O108" s="4"/>
      <c r="P108" s="12"/>
      <c r="Q108" s="47"/>
    </row>
    <row r="109" spans="2:17" s="40" customFormat="1" ht="36.75" customHeight="1" x14ac:dyDescent="0.25">
      <c r="B109" s="45">
        <v>17</v>
      </c>
      <c r="C109" s="10" t="s">
        <v>145</v>
      </c>
      <c r="D109" s="11"/>
      <c r="E109" s="3" t="s">
        <v>5</v>
      </c>
      <c r="F109" s="11" t="s">
        <v>143</v>
      </c>
      <c r="G109" s="2" t="s">
        <v>73</v>
      </c>
      <c r="H109" s="2"/>
      <c r="I109" s="58">
        <v>5000</v>
      </c>
      <c r="J109" s="4">
        <v>5000</v>
      </c>
      <c r="K109" s="4"/>
      <c r="L109" s="4"/>
      <c r="M109" s="58">
        <v>5000</v>
      </c>
      <c r="N109" s="58">
        <v>5000</v>
      </c>
      <c r="O109" s="4"/>
      <c r="P109" s="12"/>
      <c r="Q109" s="47"/>
    </row>
    <row r="110" spans="2:17" s="40" customFormat="1" ht="36.75" customHeight="1" x14ac:dyDescent="0.25">
      <c r="B110" s="45">
        <v>18</v>
      </c>
      <c r="C110" s="10" t="s">
        <v>431</v>
      </c>
      <c r="D110" s="11"/>
      <c r="E110" s="3" t="s">
        <v>5</v>
      </c>
      <c r="F110" s="11" t="s">
        <v>318</v>
      </c>
      <c r="G110" s="2" t="s">
        <v>73</v>
      </c>
      <c r="H110" s="2"/>
      <c r="I110" s="58">
        <v>6000</v>
      </c>
      <c r="J110" s="4">
        <v>6000</v>
      </c>
      <c r="K110" s="4"/>
      <c r="L110" s="4"/>
      <c r="M110" s="58">
        <v>6000</v>
      </c>
      <c r="N110" s="58">
        <v>6000</v>
      </c>
      <c r="O110" s="4"/>
      <c r="P110" s="12"/>
      <c r="Q110" s="47"/>
    </row>
    <row r="111" spans="2:17" s="40" customFormat="1" ht="36.75" customHeight="1" x14ac:dyDescent="0.25">
      <c r="B111" s="45">
        <v>19</v>
      </c>
      <c r="C111" s="10" t="s">
        <v>242</v>
      </c>
      <c r="D111" s="11"/>
      <c r="E111" s="3" t="s">
        <v>5</v>
      </c>
      <c r="F111" s="11" t="s">
        <v>318</v>
      </c>
      <c r="G111" s="2" t="s">
        <v>73</v>
      </c>
      <c r="H111" s="2"/>
      <c r="I111" s="58">
        <v>6000</v>
      </c>
      <c r="J111" s="4">
        <v>6000</v>
      </c>
      <c r="K111" s="4"/>
      <c r="L111" s="4"/>
      <c r="M111" s="58">
        <v>6000</v>
      </c>
      <c r="N111" s="58">
        <v>6000</v>
      </c>
      <c r="O111" s="4"/>
      <c r="P111" s="12"/>
      <c r="Q111" s="47"/>
    </row>
    <row r="112" spans="2:17" s="40" customFormat="1" ht="36.75" customHeight="1" x14ac:dyDescent="0.25">
      <c r="B112" s="45">
        <v>20</v>
      </c>
      <c r="C112" s="10" t="s">
        <v>243</v>
      </c>
      <c r="D112" s="11"/>
      <c r="E112" s="3" t="s">
        <v>5</v>
      </c>
      <c r="F112" s="11" t="s">
        <v>318</v>
      </c>
      <c r="G112" s="2" t="s">
        <v>73</v>
      </c>
      <c r="H112" s="2"/>
      <c r="I112" s="58">
        <v>6000</v>
      </c>
      <c r="J112" s="4">
        <v>6000</v>
      </c>
      <c r="K112" s="4"/>
      <c r="L112" s="4"/>
      <c r="M112" s="58">
        <v>6000</v>
      </c>
      <c r="N112" s="58">
        <v>6000</v>
      </c>
      <c r="O112" s="4"/>
      <c r="P112" s="12"/>
      <c r="Q112" s="47"/>
    </row>
    <row r="113" spans="2:17" s="40" customFormat="1" ht="36.75" customHeight="1" x14ac:dyDescent="0.25">
      <c r="B113" s="45">
        <v>21</v>
      </c>
      <c r="C113" s="10" t="s">
        <v>244</v>
      </c>
      <c r="D113" s="11"/>
      <c r="E113" s="3" t="s">
        <v>245</v>
      </c>
      <c r="F113" s="11" t="s">
        <v>144</v>
      </c>
      <c r="G113" s="2" t="s">
        <v>73</v>
      </c>
      <c r="H113" s="2"/>
      <c r="I113" s="58">
        <v>8000</v>
      </c>
      <c r="J113" s="4">
        <v>8000</v>
      </c>
      <c r="K113" s="4"/>
      <c r="L113" s="4"/>
      <c r="M113" s="58">
        <v>8000</v>
      </c>
      <c r="N113" s="58">
        <v>8000</v>
      </c>
      <c r="O113" s="4"/>
      <c r="P113" s="12"/>
      <c r="Q113" s="47"/>
    </row>
    <row r="114" spans="2:17" s="40" customFormat="1" ht="36.75" customHeight="1" x14ac:dyDescent="0.25">
      <c r="B114" s="45">
        <v>22</v>
      </c>
      <c r="C114" s="10" t="s">
        <v>187</v>
      </c>
      <c r="D114" s="11"/>
      <c r="E114" s="3" t="s">
        <v>115</v>
      </c>
      <c r="F114" s="11" t="s">
        <v>325</v>
      </c>
      <c r="G114" s="2" t="s">
        <v>73</v>
      </c>
      <c r="H114" s="2"/>
      <c r="I114" s="58">
        <v>5279</v>
      </c>
      <c r="J114" s="4">
        <v>4869</v>
      </c>
      <c r="K114" s="4"/>
      <c r="L114" s="4"/>
      <c r="M114" s="58">
        <v>5279</v>
      </c>
      <c r="N114" s="58">
        <v>4869</v>
      </c>
      <c r="O114" s="4"/>
      <c r="P114" s="12"/>
      <c r="Q114" s="47"/>
    </row>
    <row r="115" spans="2:17" s="40" customFormat="1" ht="36.75" customHeight="1" x14ac:dyDescent="0.25">
      <c r="B115" s="45">
        <v>23</v>
      </c>
      <c r="C115" s="10" t="s">
        <v>194</v>
      </c>
      <c r="D115" s="11"/>
      <c r="E115" s="3" t="s">
        <v>462</v>
      </c>
      <c r="F115" s="11" t="s">
        <v>326</v>
      </c>
      <c r="G115" s="2" t="s">
        <v>73</v>
      </c>
      <c r="H115" s="2"/>
      <c r="I115" s="58">
        <v>3500</v>
      </c>
      <c r="J115" s="4">
        <v>3150</v>
      </c>
      <c r="K115" s="4"/>
      <c r="L115" s="4"/>
      <c r="M115" s="58">
        <v>3500</v>
      </c>
      <c r="N115" s="58">
        <v>3150</v>
      </c>
      <c r="O115" s="4"/>
      <c r="P115" s="12"/>
      <c r="Q115" s="47"/>
    </row>
    <row r="116" spans="2:17" s="40" customFormat="1" ht="36.75" customHeight="1" x14ac:dyDescent="0.25">
      <c r="B116" s="45">
        <v>24</v>
      </c>
      <c r="C116" s="10" t="s">
        <v>195</v>
      </c>
      <c r="D116" s="11"/>
      <c r="E116" s="3" t="s">
        <v>463</v>
      </c>
      <c r="F116" s="11" t="s">
        <v>327</v>
      </c>
      <c r="G116" s="2" t="s">
        <v>73</v>
      </c>
      <c r="H116" s="2"/>
      <c r="I116" s="58">
        <v>4000</v>
      </c>
      <c r="J116" s="4">
        <v>3600</v>
      </c>
      <c r="K116" s="4"/>
      <c r="L116" s="4"/>
      <c r="M116" s="58">
        <v>4000</v>
      </c>
      <c r="N116" s="58">
        <v>3600</v>
      </c>
      <c r="O116" s="4"/>
      <c r="P116" s="12"/>
      <c r="Q116" s="47"/>
    </row>
    <row r="117" spans="2:17" s="40" customFormat="1" ht="36.75" customHeight="1" x14ac:dyDescent="0.25">
      <c r="B117" s="45">
        <v>25</v>
      </c>
      <c r="C117" s="43" t="s">
        <v>226</v>
      </c>
      <c r="D117" s="44"/>
      <c r="E117" s="3" t="s">
        <v>227</v>
      </c>
      <c r="F117" s="11" t="s">
        <v>146</v>
      </c>
      <c r="G117" s="2" t="s">
        <v>73</v>
      </c>
      <c r="H117" s="2"/>
      <c r="I117" s="58">
        <v>3000</v>
      </c>
      <c r="J117" s="4">
        <v>2700</v>
      </c>
      <c r="K117" s="4"/>
      <c r="L117" s="4"/>
      <c r="M117" s="58">
        <v>3000</v>
      </c>
      <c r="N117" s="58">
        <v>2700</v>
      </c>
      <c r="O117" s="4"/>
      <c r="P117" s="12"/>
      <c r="Q117" s="47"/>
    </row>
    <row r="118" spans="2:17" s="40" customFormat="1" ht="36.75" customHeight="1" x14ac:dyDescent="0.25">
      <c r="B118" s="45">
        <v>26</v>
      </c>
      <c r="C118" s="43" t="s">
        <v>235</v>
      </c>
      <c r="D118" s="44"/>
      <c r="E118" s="3" t="s">
        <v>230</v>
      </c>
      <c r="F118" s="11" t="s">
        <v>328</v>
      </c>
      <c r="G118" s="2" t="s">
        <v>73</v>
      </c>
      <c r="H118" s="2"/>
      <c r="I118" s="58">
        <v>5000</v>
      </c>
      <c r="J118" s="4">
        <v>4500</v>
      </c>
      <c r="K118" s="4"/>
      <c r="L118" s="4"/>
      <c r="M118" s="58">
        <v>5000</v>
      </c>
      <c r="N118" s="58">
        <v>4500</v>
      </c>
      <c r="O118" s="4"/>
      <c r="P118" s="12"/>
      <c r="Q118" s="47"/>
    </row>
    <row r="119" spans="2:17" s="40" customFormat="1" ht="36.75" customHeight="1" x14ac:dyDescent="0.25">
      <c r="B119" s="45">
        <v>27</v>
      </c>
      <c r="C119" s="43" t="s">
        <v>237</v>
      </c>
      <c r="D119" s="44"/>
      <c r="E119" s="3" t="s">
        <v>231</v>
      </c>
      <c r="F119" s="11" t="s">
        <v>329</v>
      </c>
      <c r="G119" s="2" t="s">
        <v>73</v>
      </c>
      <c r="H119" s="2"/>
      <c r="I119" s="58">
        <v>3800</v>
      </c>
      <c r="J119" s="4">
        <v>3420</v>
      </c>
      <c r="K119" s="4"/>
      <c r="L119" s="4"/>
      <c r="M119" s="58">
        <v>3800</v>
      </c>
      <c r="N119" s="58">
        <v>3420</v>
      </c>
      <c r="O119" s="4"/>
      <c r="P119" s="12"/>
      <c r="Q119" s="47"/>
    </row>
    <row r="120" spans="2:17" s="40" customFormat="1" ht="36.75" customHeight="1" x14ac:dyDescent="0.25">
      <c r="B120" s="45">
        <v>28</v>
      </c>
      <c r="C120" s="43" t="s">
        <v>238</v>
      </c>
      <c r="D120" s="44"/>
      <c r="E120" s="3" t="s">
        <v>231</v>
      </c>
      <c r="F120" s="11" t="s">
        <v>330</v>
      </c>
      <c r="G120" s="2" t="s">
        <v>73</v>
      </c>
      <c r="H120" s="2"/>
      <c r="I120" s="58">
        <v>3900</v>
      </c>
      <c r="J120" s="4">
        <v>3510</v>
      </c>
      <c r="K120" s="4"/>
      <c r="L120" s="4"/>
      <c r="M120" s="58">
        <v>3900</v>
      </c>
      <c r="N120" s="58">
        <v>3510</v>
      </c>
      <c r="O120" s="4"/>
      <c r="P120" s="12"/>
      <c r="Q120" s="47"/>
    </row>
    <row r="121" spans="2:17" s="40" customFormat="1" ht="36.75" customHeight="1" x14ac:dyDescent="0.25">
      <c r="B121" s="45">
        <v>29</v>
      </c>
      <c r="C121" s="43" t="s">
        <v>239</v>
      </c>
      <c r="D121" s="44"/>
      <c r="E121" s="3" t="s">
        <v>231</v>
      </c>
      <c r="F121" s="11" t="s">
        <v>331</v>
      </c>
      <c r="G121" s="2" t="s">
        <v>73</v>
      </c>
      <c r="H121" s="2"/>
      <c r="I121" s="58">
        <v>4000</v>
      </c>
      <c r="J121" s="4">
        <v>3600</v>
      </c>
      <c r="K121" s="4"/>
      <c r="L121" s="4"/>
      <c r="M121" s="58">
        <v>4000</v>
      </c>
      <c r="N121" s="58">
        <v>3600</v>
      </c>
      <c r="O121" s="4"/>
      <c r="P121" s="12"/>
      <c r="Q121" s="47"/>
    </row>
    <row r="122" spans="2:17" s="40" customFormat="1" ht="36.75" customHeight="1" x14ac:dyDescent="0.25">
      <c r="B122" s="45">
        <v>30</v>
      </c>
      <c r="C122" s="43" t="s">
        <v>240</v>
      </c>
      <c r="D122" s="44"/>
      <c r="E122" s="3" t="s">
        <v>231</v>
      </c>
      <c r="F122" s="11" t="s">
        <v>332</v>
      </c>
      <c r="G122" s="17" t="s">
        <v>73</v>
      </c>
      <c r="H122" s="17"/>
      <c r="I122" s="58">
        <v>4200</v>
      </c>
      <c r="J122" s="4">
        <v>3780</v>
      </c>
      <c r="K122" s="4"/>
      <c r="L122" s="4"/>
      <c r="M122" s="58">
        <v>4200</v>
      </c>
      <c r="N122" s="58">
        <v>3780</v>
      </c>
      <c r="O122" s="4"/>
      <c r="P122" s="12"/>
      <c r="Q122" s="47"/>
    </row>
    <row r="123" spans="2:17" s="40" customFormat="1" ht="36.75" customHeight="1" x14ac:dyDescent="0.25">
      <c r="B123" s="45">
        <v>31</v>
      </c>
      <c r="C123" s="43" t="s">
        <v>241</v>
      </c>
      <c r="D123" s="44"/>
      <c r="E123" s="3" t="s">
        <v>231</v>
      </c>
      <c r="F123" s="11" t="s">
        <v>333</v>
      </c>
      <c r="G123" s="17" t="s">
        <v>73</v>
      </c>
      <c r="H123" s="17"/>
      <c r="I123" s="58">
        <v>2800</v>
      </c>
      <c r="J123" s="4">
        <v>2520</v>
      </c>
      <c r="K123" s="4"/>
      <c r="L123" s="4"/>
      <c r="M123" s="58">
        <v>2800</v>
      </c>
      <c r="N123" s="58">
        <v>2520</v>
      </c>
      <c r="O123" s="4"/>
      <c r="P123" s="12"/>
      <c r="Q123" s="47"/>
    </row>
    <row r="124" spans="2:17" s="40" customFormat="1" ht="36.75" customHeight="1" x14ac:dyDescent="0.25">
      <c r="B124" s="45">
        <v>32</v>
      </c>
      <c r="C124" s="10" t="s">
        <v>147</v>
      </c>
      <c r="D124" s="11"/>
      <c r="E124" s="3" t="s">
        <v>5</v>
      </c>
      <c r="F124" s="11" t="s">
        <v>146</v>
      </c>
      <c r="G124" s="2" t="s">
        <v>73</v>
      </c>
      <c r="H124" s="2"/>
      <c r="I124" s="58">
        <v>3000</v>
      </c>
      <c r="J124" s="4">
        <v>3000</v>
      </c>
      <c r="K124" s="4"/>
      <c r="L124" s="4"/>
      <c r="M124" s="58">
        <v>3000</v>
      </c>
      <c r="N124" s="58">
        <v>3000</v>
      </c>
      <c r="O124" s="4"/>
      <c r="P124" s="12"/>
      <c r="Q124" s="47"/>
    </row>
    <row r="125" spans="2:17" s="40" customFormat="1" ht="36.75" customHeight="1" x14ac:dyDescent="0.25">
      <c r="B125" s="45">
        <v>33</v>
      </c>
      <c r="C125" s="43" t="s">
        <v>190</v>
      </c>
      <c r="D125" s="44"/>
      <c r="E125" s="3" t="s">
        <v>189</v>
      </c>
      <c r="F125" s="11" t="s">
        <v>334</v>
      </c>
      <c r="G125" s="17" t="s">
        <v>73</v>
      </c>
      <c r="H125" s="17"/>
      <c r="I125" s="58">
        <v>1400</v>
      </c>
      <c r="J125" s="4">
        <v>1260</v>
      </c>
      <c r="K125" s="4"/>
      <c r="L125" s="4"/>
      <c r="M125" s="58">
        <v>1400</v>
      </c>
      <c r="N125" s="58">
        <v>1260</v>
      </c>
      <c r="O125" s="4"/>
      <c r="P125" s="12"/>
      <c r="Q125" s="47"/>
    </row>
    <row r="126" spans="2:17" s="40" customFormat="1" ht="36.75" customHeight="1" x14ac:dyDescent="0.25">
      <c r="B126" s="45">
        <v>34</v>
      </c>
      <c r="C126" s="43" t="s">
        <v>191</v>
      </c>
      <c r="D126" s="44"/>
      <c r="E126" s="3" t="s">
        <v>189</v>
      </c>
      <c r="F126" s="11" t="s">
        <v>335</v>
      </c>
      <c r="G126" s="2" t="s">
        <v>73</v>
      </c>
      <c r="H126" s="2"/>
      <c r="I126" s="58">
        <v>1300</v>
      </c>
      <c r="J126" s="4">
        <v>1170</v>
      </c>
      <c r="K126" s="4"/>
      <c r="L126" s="4"/>
      <c r="M126" s="58">
        <v>1300</v>
      </c>
      <c r="N126" s="58">
        <v>1170</v>
      </c>
      <c r="O126" s="4"/>
      <c r="P126" s="12"/>
      <c r="Q126" s="47"/>
    </row>
    <row r="127" spans="2:17" s="40" customFormat="1" ht="36.75" customHeight="1" x14ac:dyDescent="0.25">
      <c r="B127" s="45">
        <v>35</v>
      </c>
      <c r="C127" s="43" t="s">
        <v>192</v>
      </c>
      <c r="D127" s="44"/>
      <c r="E127" s="3" t="s">
        <v>189</v>
      </c>
      <c r="F127" s="11" t="s">
        <v>336</v>
      </c>
      <c r="G127" s="2" t="s">
        <v>73</v>
      </c>
      <c r="H127" s="2"/>
      <c r="I127" s="58">
        <v>1350</v>
      </c>
      <c r="J127" s="4">
        <v>1215</v>
      </c>
      <c r="K127" s="4"/>
      <c r="L127" s="4"/>
      <c r="M127" s="58">
        <v>1350</v>
      </c>
      <c r="N127" s="58">
        <v>1215</v>
      </c>
      <c r="O127" s="4"/>
      <c r="P127" s="12"/>
      <c r="Q127" s="47"/>
    </row>
    <row r="128" spans="2:17" s="40" customFormat="1" ht="36.75" customHeight="1" x14ac:dyDescent="0.25">
      <c r="B128" s="45">
        <v>36</v>
      </c>
      <c r="C128" s="43" t="s">
        <v>193</v>
      </c>
      <c r="D128" s="44"/>
      <c r="E128" s="3" t="s">
        <v>189</v>
      </c>
      <c r="F128" s="11" t="s">
        <v>336</v>
      </c>
      <c r="G128" s="2" t="s">
        <v>73</v>
      </c>
      <c r="H128" s="2"/>
      <c r="I128" s="58">
        <v>1350</v>
      </c>
      <c r="J128" s="4">
        <v>1215</v>
      </c>
      <c r="K128" s="4"/>
      <c r="L128" s="4"/>
      <c r="M128" s="58">
        <v>1350</v>
      </c>
      <c r="N128" s="58">
        <v>1215</v>
      </c>
      <c r="O128" s="4"/>
      <c r="P128" s="12"/>
      <c r="Q128" s="47"/>
    </row>
    <row r="129" spans="2:17" s="40" customFormat="1" ht="36.75" customHeight="1" x14ac:dyDescent="0.25">
      <c r="B129" s="45">
        <v>37</v>
      </c>
      <c r="C129" s="10" t="s">
        <v>424</v>
      </c>
      <c r="D129" s="11"/>
      <c r="E129" s="3" t="s">
        <v>116</v>
      </c>
      <c r="F129" s="11" t="s">
        <v>337</v>
      </c>
      <c r="G129" s="2" t="s">
        <v>73</v>
      </c>
      <c r="H129" s="2"/>
      <c r="I129" s="58">
        <v>600</v>
      </c>
      <c r="J129" s="4">
        <v>240</v>
      </c>
      <c r="K129" s="4"/>
      <c r="L129" s="4"/>
      <c r="M129" s="58">
        <v>600</v>
      </c>
      <c r="N129" s="58">
        <v>240</v>
      </c>
      <c r="O129" s="4"/>
      <c r="P129" s="12"/>
      <c r="Q129" s="47"/>
    </row>
    <row r="130" spans="2:17" s="40" customFormat="1" ht="36.75" customHeight="1" x14ac:dyDescent="0.25">
      <c r="B130" s="45">
        <v>38</v>
      </c>
      <c r="C130" s="10" t="s">
        <v>423</v>
      </c>
      <c r="D130" s="11"/>
      <c r="E130" s="3" t="s">
        <v>117</v>
      </c>
      <c r="F130" s="11" t="s">
        <v>338</v>
      </c>
      <c r="G130" s="2" t="s">
        <v>73</v>
      </c>
      <c r="H130" s="2"/>
      <c r="I130" s="58">
        <v>300</v>
      </c>
      <c r="J130" s="4">
        <v>120</v>
      </c>
      <c r="K130" s="4"/>
      <c r="L130" s="4"/>
      <c r="M130" s="58">
        <v>300</v>
      </c>
      <c r="N130" s="58">
        <v>120</v>
      </c>
      <c r="O130" s="4"/>
      <c r="P130" s="12"/>
      <c r="Q130" s="47"/>
    </row>
    <row r="131" spans="2:17" s="40" customFormat="1" ht="36.75" customHeight="1" x14ac:dyDescent="0.25">
      <c r="B131" s="45">
        <v>39</v>
      </c>
      <c r="C131" s="10" t="s">
        <v>196</v>
      </c>
      <c r="D131" s="11"/>
      <c r="E131" s="3" t="s">
        <v>461</v>
      </c>
      <c r="F131" s="11" t="s">
        <v>339</v>
      </c>
      <c r="G131" s="2" t="s">
        <v>73</v>
      </c>
      <c r="H131" s="2"/>
      <c r="I131" s="58">
        <v>1500</v>
      </c>
      <c r="J131" s="4">
        <v>525</v>
      </c>
      <c r="K131" s="4"/>
      <c r="L131" s="4"/>
      <c r="M131" s="58">
        <v>1500</v>
      </c>
      <c r="N131" s="58">
        <v>525</v>
      </c>
      <c r="O131" s="4"/>
      <c r="P131" s="12"/>
      <c r="Q131" s="47"/>
    </row>
    <row r="132" spans="2:17" s="40" customFormat="1" ht="36.75" customHeight="1" x14ac:dyDescent="0.25">
      <c r="B132" s="45">
        <v>40</v>
      </c>
      <c r="C132" s="10" t="s">
        <v>197</v>
      </c>
      <c r="D132" s="11"/>
      <c r="E132" s="3" t="s">
        <v>461</v>
      </c>
      <c r="F132" s="11" t="s">
        <v>340</v>
      </c>
      <c r="G132" s="2" t="s">
        <v>73</v>
      </c>
      <c r="H132" s="2"/>
      <c r="I132" s="58">
        <v>1200</v>
      </c>
      <c r="J132" s="4">
        <v>420</v>
      </c>
      <c r="K132" s="4"/>
      <c r="L132" s="4"/>
      <c r="M132" s="58">
        <v>1200</v>
      </c>
      <c r="N132" s="58">
        <v>420</v>
      </c>
      <c r="O132" s="4"/>
      <c r="P132" s="12"/>
      <c r="Q132" s="47"/>
    </row>
    <row r="133" spans="2:17" s="40" customFormat="1" ht="36.75" customHeight="1" x14ac:dyDescent="0.25">
      <c r="B133" s="45">
        <v>41</v>
      </c>
      <c r="C133" s="10" t="s">
        <v>198</v>
      </c>
      <c r="D133" s="11"/>
      <c r="E133" s="3" t="s">
        <v>461</v>
      </c>
      <c r="F133" s="11" t="s">
        <v>341</v>
      </c>
      <c r="G133" s="2" t="s">
        <v>73</v>
      </c>
      <c r="H133" s="2"/>
      <c r="I133" s="58">
        <v>1200</v>
      </c>
      <c r="J133" s="4">
        <v>420</v>
      </c>
      <c r="K133" s="4"/>
      <c r="L133" s="4"/>
      <c r="M133" s="58">
        <v>1200</v>
      </c>
      <c r="N133" s="58">
        <v>420</v>
      </c>
      <c r="O133" s="4"/>
      <c r="P133" s="12"/>
      <c r="Q133" s="47"/>
    </row>
    <row r="134" spans="2:17" s="40" customFormat="1" ht="36.75" customHeight="1" x14ac:dyDescent="0.25">
      <c r="B134" s="45">
        <v>42</v>
      </c>
      <c r="C134" s="10" t="s">
        <v>199</v>
      </c>
      <c r="D134" s="11"/>
      <c r="E134" s="3" t="s">
        <v>461</v>
      </c>
      <c r="F134" s="11" t="s">
        <v>342</v>
      </c>
      <c r="G134" s="2" t="s">
        <v>73</v>
      </c>
      <c r="H134" s="2"/>
      <c r="I134" s="58">
        <v>2200</v>
      </c>
      <c r="J134" s="4">
        <v>770</v>
      </c>
      <c r="K134" s="4"/>
      <c r="L134" s="4"/>
      <c r="M134" s="58">
        <v>2200</v>
      </c>
      <c r="N134" s="58">
        <v>770</v>
      </c>
      <c r="O134" s="4"/>
      <c r="P134" s="12"/>
      <c r="Q134" s="47"/>
    </row>
    <row r="135" spans="2:17" s="40" customFormat="1" ht="36.75" customHeight="1" x14ac:dyDescent="0.25">
      <c r="B135" s="45">
        <v>43</v>
      </c>
      <c r="C135" s="10" t="s">
        <v>200</v>
      </c>
      <c r="D135" s="11"/>
      <c r="E135" s="3" t="s">
        <v>461</v>
      </c>
      <c r="F135" s="11" t="s">
        <v>343</v>
      </c>
      <c r="G135" s="2" t="s">
        <v>73</v>
      </c>
      <c r="H135" s="2"/>
      <c r="I135" s="58">
        <v>2400</v>
      </c>
      <c r="J135" s="4">
        <v>840</v>
      </c>
      <c r="K135" s="4"/>
      <c r="L135" s="4"/>
      <c r="M135" s="58">
        <v>2400</v>
      </c>
      <c r="N135" s="58">
        <v>840</v>
      </c>
      <c r="O135" s="4"/>
      <c r="P135" s="12"/>
      <c r="Q135" s="47"/>
    </row>
    <row r="136" spans="2:17" s="40" customFormat="1" ht="57.75" customHeight="1" x14ac:dyDescent="0.25">
      <c r="B136" s="45">
        <v>44</v>
      </c>
      <c r="C136" s="10" t="s">
        <v>448</v>
      </c>
      <c r="D136" s="11"/>
      <c r="E136" s="3" t="s">
        <v>23</v>
      </c>
      <c r="F136" s="11" t="s">
        <v>96</v>
      </c>
      <c r="G136" s="2" t="s">
        <v>73</v>
      </c>
      <c r="H136" s="2"/>
      <c r="I136" s="58">
        <v>1443.5970890000001</v>
      </c>
      <c r="J136" s="4">
        <v>1443.5970890000001</v>
      </c>
      <c r="K136" s="4"/>
      <c r="L136" s="4"/>
      <c r="M136" s="58">
        <v>1443.5970890000001</v>
      </c>
      <c r="N136" s="58">
        <v>1443.5970890000001</v>
      </c>
      <c r="O136" s="4"/>
      <c r="P136" s="12"/>
      <c r="Q136" s="47"/>
    </row>
    <row r="137" spans="2:17" s="40" customFormat="1" ht="40.5" customHeight="1" x14ac:dyDescent="0.25">
      <c r="B137" s="45">
        <v>45</v>
      </c>
      <c r="C137" s="10" t="s">
        <v>79</v>
      </c>
      <c r="D137" s="11"/>
      <c r="E137" s="3" t="s">
        <v>21</v>
      </c>
      <c r="F137" s="11" t="s">
        <v>97</v>
      </c>
      <c r="G137" s="2" t="s">
        <v>73</v>
      </c>
      <c r="H137" s="2"/>
      <c r="I137" s="58">
        <v>1856.4644960000001</v>
      </c>
      <c r="J137" s="4">
        <v>1856.4644960000001</v>
      </c>
      <c r="K137" s="4"/>
      <c r="L137" s="4"/>
      <c r="M137" s="58">
        <v>1856.4644960000001</v>
      </c>
      <c r="N137" s="58">
        <v>1856.4644960000001</v>
      </c>
      <c r="O137" s="4"/>
      <c r="P137" s="12"/>
      <c r="Q137" s="47"/>
    </row>
    <row r="138" spans="2:17" s="40" customFormat="1" ht="51" customHeight="1" x14ac:dyDescent="0.25">
      <c r="B138" s="45">
        <v>46</v>
      </c>
      <c r="C138" s="43" t="s">
        <v>260</v>
      </c>
      <c r="D138" s="44"/>
      <c r="E138" s="3" t="s">
        <v>211</v>
      </c>
      <c r="F138" s="11" t="s">
        <v>223</v>
      </c>
      <c r="G138" s="2" t="s">
        <v>73</v>
      </c>
      <c r="H138" s="2"/>
      <c r="I138" s="58">
        <v>2000</v>
      </c>
      <c r="J138" s="4">
        <v>2000</v>
      </c>
      <c r="K138" s="4"/>
      <c r="L138" s="4"/>
      <c r="M138" s="58">
        <v>2000</v>
      </c>
      <c r="N138" s="58">
        <v>2000</v>
      </c>
      <c r="O138" s="4"/>
      <c r="P138" s="12"/>
      <c r="Q138" s="47"/>
    </row>
    <row r="139" spans="2:17" s="40" customFormat="1" ht="51" customHeight="1" x14ac:dyDescent="0.25">
      <c r="B139" s="45">
        <v>47</v>
      </c>
      <c r="C139" s="43" t="s">
        <v>224</v>
      </c>
      <c r="D139" s="44"/>
      <c r="E139" s="3" t="s">
        <v>154</v>
      </c>
      <c r="F139" s="11" t="s">
        <v>223</v>
      </c>
      <c r="G139" s="2" t="s">
        <v>73</v>
      </c>
      <c r="H139" s="2"/>
      <c r="I139" s="58">
        <v>2000</v>
      </c>
      <c r="J139" s="4">
        <v>2000</v>
      </c>
      <c r="K139" s="4"/>
      <c r="L139" s="4"/>
      <c r="M139" s="58">
        <v>2000</v>
      </c>
      <c r="N139" s="58">
        <v>2000</v>
      </c>
      <c r="O139" s="4"/>
      <c r="P139" s="12"/>
      <c r="Q139" s="47"/>
    </row>
    <row r="140" spans="2:17" s="40" customFormat="1" ht="51" customHeight="1" x14ac:dyDescent="0.25">
      <c r="B140" s="45">
        <v>48</v>
      </c>
      <c r="C140" s="43" t="s">
        <v>222</v>
      </c>
      <c r="D140" s="44"/>
      <c r="E140" s="44" t="s">
        <v>23</v>
      </c>
      <c r="F140" s="11" t="s">
        <v>223</v>
      </c>
      <c r="G140" s="2" t="s">
        <v>73</v>
      </c>
      <c r="H140" s="2"/>
      <c r="I140" s="58">
        <v>2000</v>
      </c>
      <c r="J140" s="4">
        <v>2000</v>
      </c>
      <c r="K140" s="4"/>
      <c r="L140" s="4"/>
      <c r="M140" s="58">
        <v>2000</v>
      </c>
      <c r="N140" s="58">
        <v>2000</v>
      </c>
      <c r="O140" s="4"/>
      <c r="P140" s="12"/>
      <c r="Q140" s="47"/>
    </row>
    <row r="141" spans="2:17" s="40" customFormat="1" ht="36.75" customHeight="1" x14ac:dyDescent="0.25">
      <c r="B141" s="45">
        <v>49</v>
      </c>
      <c r="C141" s="10" t="s">
        <v>80</v>
      </c>
      <c r="D141" s="11"/>
      <c r="E141" s="3" t="s">
        <v>119</v>
      </c>
      <c r="F141" s="96" t="s">
        <v>82</v>
      </c>
      <c r="G141" s="2" t="s">
        <v>73</v>
      </c>
      <c r="H141" s="2"/>
      <c r="I141" s="58">
        <v>340</v>
      </c>
      <c r="J141" s="4">
        <v>300</v>
      </c>
      <c r="K141" s="4"/>
      <c r="L141" s="4"/>
      <c r="M141" s="58">
        <v>340</v>
      </c>
      <c r="N141" s="58">
        <v>300</v>
      </c>
      <c r="O141" s="4"/>
      <c r="P141" s="12"/>
      <c r="Q141" s="47"/>
    </row>
    <row r="142" spans="2:17" s="40" customFormat="1" ht="36.75" customHeight="1" x14ac:dyDescent="0.25">
      <c r="B142" s="45">
        <v>50</v>
      </c>
      <c r="C142" s="10" t="s">
        <v>521</v>
      </c>
      <c r="D142" s="11"/>
      <c r="E142" s="3" t="s">
        <v>119</v>
      </c>
      <c r="F142" s="96" t="s">
        <v>82</v>
      </c>
      <c r="G142" s="2" t="s">
        <v>73</v>
      </c>
      <c r="H142" s="2"/>
      <c r="I142" s="58">
        <v>170</v>
      </c>
      <c r="J142" s="4">
        <v>150</v>
      </c>
      <c r="K142" s="4"/>
      <c r="L142" s="4"/>
      <c r="M142" s="58">
        <v>170</v>
      </c>
      <c r="N142" s="58">
        <v>150</v>
      </c>
      <c r="O142" s="4"/>
      <c r="P142" s="12"/>
      <c r="Q142" s="47"/>
    </row>
    <row r="143" spans="2:17" s="40" customFormat="1" ht="47.25" x14ac:dyDescent="0.25">
      <c r="B143" s="45">
        <v>51</v>
      </c>
      <c r="C143" s="43" t="s">
        <v>225</v>
      </c>
      <c r="D143" s="44"/>
      <c r="E143" s="3" t="s">
        <v>213</v>
      </c>
      <c r="F143" s="11" t="s">
        <v>223</v>
      </c>
      <c r="G143" s="2" t="s">
        <v>73</v>
      </c>
      <c r="H143" s="2"/>
      <c r="I143" s="58">
        <v>2000</v>
      </c>
      <c r="J143" s="4">
        <v>2000</v>
      </c>
      <c r="K143" s="4"/>
      <c r="L143" s="4"/>
      <c r="M143" s="58">
        <v>2000</v>
      </c>
      <c r="N143" s="58">
        <v>2000</v>
      </c>
      <c r="O143" s="4"/>
      <c r="P143" s="12"/>
      <c r="Q143" s="47"/>
    </row>
    <row r="144" spans="2:17" s="40" customFormat="1" ht="36" customHeight="1" x14ac:dyDescent="0.25">
      <c r="B144" s="45">
        <v>52</v>
      </c>
      <c r="C144" s="32" t="s">
        <v>177</v>
      </c>
      <c r="D144" s="2"/>
      <c r="E144" s="3" t="s">
        <v>70</v>
      </c>
      <c r="F144" s="17" t="s">
        <v>180</v>
      </c>
      <c r="G144" s="2" t="s">
        <v>73</v>
      </c>
      <c r="H144" s="2"/>
      <c r="I144" s="58">
        <v>1500</v>
      </c>
      <c r="J144" s="4">
        <v>1500</v>
      </c>
      <c r="K144" s="4"/>
      <c r="L144" s="4"/>
      <c r="M144" s="58">
        <v>1500</v>
      </c>
      <c r="N144" s="58">
        <v>1500</v>
      </c>
      <c r="O144" s="4"/>
      <c r="P144" s="12"/>
      <c r="Q144" s="47"/>
    </row>
    <row r="145" spans="2:17" s="40" customFormat="1" ht="39.75" customHeight="1" x14ac:dyDescent="0.25">
      <c r="B145" s="45">
        <v>53</v>
      </c>
      <c r="C145" s="10" t="s">
        <v>122</v>
      </c>
      <c r="D145" s="11"/>
      <c r="E145" s="3" t="s">
        <v>11</v>
      </c>
      <c r="F145" s="11" t="s">
        <v>124</v>
      </c>
      <c r="G145" s="2" t="s">
        <v>73</v>
      </c>
      <c r="H145" s="2"/>
      <c r="I145" s="58">
        <v>700</v>
      </c>
      <c r="J145" s="4">
        <v>700</v>
      </c>
      <c r="K145" s="4"/>
      <c r="L145" s="4"/>
      <c r="M145" s="58">
        <v>700</v>
      </c>
      <c r="N145" s="58">
        <v>700</v>
      </c>
      <c r="O145" s="4"/>
      <c r="P145" s="12"/>
      <c r="Q145" s="47"/>
    </row>
    <row r="146" spans="2:17" s="40" customFormat="1" ht="39.75" customHeight="1" x14ac:dyDescent="0.25">
      <c r="B146" s="45">
        <v>54</v>
      </c>
      <c r="C146" s="10" t="s">
        <v>123</v>
      </c>
      <c r="D146" s="11"/>
      <c r="E146" s="3" t="s">
        <v>44</v>
      </c>
      <c r="F146" s="11" t="s">
        <v>124</v>
      </c>
      <c r="G146" s="2" t="s">
        <v>73</v>
      </c>
      <c r="H146" s="2"/>
      <c r="I146" s="58">
        <v>700</v>
      </c>
      <c r="J146" s="4">
        <v>700</v>
      </c>
      <c r="K146" s="4"/>
      <c r="L146" s="4"/>
      <c r="M146" s="58">
        <v>700</v>
      </c>
      <c r="N146" s="58">
        <v>700</v>
      </c>
      <c r="O146" s="4"/>
      <c r="P146" s="12"/>
      <c r="Q146" s="47"/>
    </row>
    <row r="147" spans="2:17" s="40" customFormat="1" ht="39" customHeight="1" x14ac:dyDescent="0.25">
      <c r="B147" s="45">
        <v>55</v>
      </c>
      <c r="C147" s="10" t="s">
        <v>95</v>
      </c>
      <c r="D147" s="11"/>
      <c r="E147" s="3" t="s">
        <v>78</v>
      </c>
      <c r="F147" s="45" t="s">
        <v>114</v>
      </c>
      <c r="G147" s="2" t="s">
        <v>73</v>
      </c>
      <c r="H147" s="2"/>
      <c r="I147" s="58">
        <v>350</v>
      </c>
      <c r="J147" s="4">
        <v>350</v>
      </c>
      <c r="K147" s="4"/>
      <c r="L147" s="4"/>
      <c r="M147" s="58">
        <v>350</v>
      </c>
      <c r="N147" s="58">
        <v>350</v>
      </c>
      <c r="O147" s="4"/>
      <c r="P147" s="12"/>
      <c r="Q147" s="47"/>
    </row>
    <row r="148" spans="2:17" s="40" customFormat="1" ht="47.25" x14ac:dyDescent="0.25">
      <c r="B148" s="45">
        <v>56</v>
      </c>
      <c r="C148" s="10" t="s">
        <v>48</v>
      </c>
      <c r="D148" s="11"/>
      <c r="E148" s="3" t="s">
        <v>42</v>
      </c>
      <c r="F148" s="11" t="s">
        <v>126</v>
      </c>
      <c r="G148" s="2" t="s">
        <v>73</v>
      </c>
      <c r="H148" s="2"/>
      <c r="I148" s="58">
        <v>3680.9090909090905</v>
      </c>
      <c r="J148" s="4">
        <v>3680.9090909090905</v>
      </c>
      <c r="K148" s="4"/>
      <c r="L148" s="4"/>
      <c r="M148" s="58">
        <v>3680.9090909090905</v>
      </c>
      <c r="N148" s="58">
        <v>3680.9090909090905</v>
      </c>
      <c r="O148" s="4"/>
      <c r="P148" s="12"/>
      <c r="Q148" s="47"/>
    </row>
    <row r="149" spans="2:17" s="40" customFormat="1" ht="47.25" x14ac:dyDescent="0.25">
      <c r="B149" s="45">
        <v>57</v>
      </c>
      <c r="C149" s="55" t="s">
        <v>88</v>
      </c>
      <c r="D149" s="209"/>
      <c r="E149" s="3" t="s">
        <v>75</v>
      </c>
      <c r="F149" s="45" t="s">
        <v>111</v>
      </c>
      <c r="G149" s="2" t="s">
        <v>73</v>
      </c>
      <c r="H149" s="2"/>
      <c r="I149" s="58">
        <v>2050</v>
      </c>
      <c r="J149" s="4">
        <v>2050</v>
      </c>
      <c r="K149" s="4"/>
      <c r="L149" s="4"/>
      <c r="M149" s="58">
        <v>2050</v>
      </c>
      <c r="N149" s="58">
        <v>2050</v>
      </c>
      <c r="O149" s="4"/>
      <c r="P149" s="12"/>
      <c r="Q149" s="47"/>
    </row>
    <row r="150" spans="2:17" s="40" customFormat="1" ht="32.25" customHeight="1" x14ac:dyDescent="0.25">
      <c r="B150" s="45">
        <v>58</v>
      </c>
      <c r="C150" s="10" t="s">
        <v>92</v>
      </c>
      <c r="D150" s="11"/>
      <c r="E150" s="3" t="s">
        <v>5</v>
      </c>
      <c r="F150" s="45" t="s">
        <v>113</v>
      </c>
      <c r="G150" s="2" t="s">
        <v>73</v>
      </c>
      <c r="H150" s="2"/>
      <c r="I150" s="58">
        <v>1800</v>
      </c>
      <c r="J150" s="4">
        <v>1800</v>
      </c>
      <c r="K150" s="4"/>
      <c r="L150" s="4"/>
      <c r="M150" s="58">
        <v>1800</v>
      </c>
      <c r="N150" s="58">
        <v>1800</v>
      </c>
      <c r="O150" s="4"/>
      <c r="P150" s="12"/>
      <c r="Q150" s="47"/>
    </row>
    <row r="151" spans="2:17" s="40" customFormat="1" ht="41.25" customHeight="1" x14ac:dyDescent="0.25">
      <c r="B151" s="45">
        <v>59</v>
      </c>
      <c r="C151" s="55" t="s">
        <v>93</v>
      </c>
      <c r="D151" s="209"/>
      <c r="E151" s="3" t="s">
        <v>5</v>
      </c>
      <c r="F151" s="45" t="s">
        <v>113</v>
      </c>
      <c r="G151" s="2" t="s">
        <v>73</v>
      </c>
      <c r="H151" s="2"/>
      <c r="I151" s="58">
        <v>1800</v>
      </c>
      <c r="J151" s="4">
        <v>1800</v>
      </c>
      <c r="K151" s="4"/>
      <c r="L151" s="4"/>
      <c r="M151" s="58">
        <v>1800</v>
      </c>
      <c r="N151" s="58">
        <v>1800</v>
      </c>
      <c r="O151" s="4"/>
      <c r="P151" s="12"/>
      <c r="Q151" s="47"/>
    </row>
    <row r="152" spans="2:17" s="40" customFormat="1" ht="42.75" customHeight="1" x14ac:dyDescent="0.25">
      <c r="B152" s="45">
        <v>60</v>
      </c>
      <c r="C152" s="55" t="s">
        <v>94</v>
      </c>
      <c r="D152" s="209"/>
      <c r="E152" s="3" t="s">
        <v>41</v>
      </c>
      <c r="F152" s="45" t="s">
        <v>113</v>
      </c>
      <c r="G152" s="2" t="s">
        <v>73</v>
      </c>
      <c r="H152" s="2"/>
      <c r="I152" s="58">
        <v>1400</v>
      </c>
      <c r="J152" s="4">
        <v>1400</v>
      </c>
      <c r="K152" s="4"/>
      <c r="L152" s="4"/>
      <c r="M152" s="58">
        <v>1400</v>
      </c>
      <c r="N152" s="58">
        <v>1400</v>
      </c>
      <c r="O152" s="4"/>
      <c r="P152" s="12"/>
      <c r="Q152" s="47"/>
    </row>
    <row r="153" spans="2:17" s="40" customFormat="1" ht="37.5" customHeight="1" x14ac:dyDescent="0.25">
      <c r="B153" s="45">
        <v>61</v>
      </c>
      <c r="C153" s="15" t="s">
        <v>158</v>
      </c>
      <c r="D153" s="11"/>
      <c r="E153" s="3" t="s">
        <v>5</v>
      </c>
      <c r="F153" s="11" t="s">
        <v>163</v>
      </c>
      <c r="G153" s="2" t="s">
        <v>73</v>
      </c>
      <c r="H153" s="2"/>
      <c r="I153" s="58">
        <v>1200</v>
      </c>
      <c r="J153" s="4">
        <v>1200</v>
      </c>
      <c r="K153" s="4"/>
      <c r="L153" s="4"/>
      <c r="M153" s="58">
        <v>1200</v>
      </c>
      <c r="N153" s="58">
        <v>1200</v>
      </c>
      <c r="O153" s="4"/>
      <c r="P153" s="12"/>
      <c r="Q153" s="47"/>
    </row>
    <row r="154" spans="2:17" s="40" customFormat="1" ht="39.75" customHeight="1" x14ac:dyDescent="0.25">
      <c r="B154" s="45">
        <v>62</v>
      </c>
      <c r="C154" s="15" t="s">
        <v>159</v>
      </c>
      <c r="D154" s="11"/>
      <c r="E154" s="3" t="s">
        <v>5</v>
      </c>
      <c r="F154" s="11" t="s">
        <v>161</v>
      </c>
      <c r="G154" s="2" t="s">
        <v>73</v>
      </c>
      <c r="H154" s="2"/>
      <c r="I154" s="58">
        <v>1800</v>
      </c>
      <c r="J154" s="4">
        <v>1800</v>
      </c>
      <c r="K154" s="4"/>
      <c r="L154" s="4"/>
      <c r="M154" s="58">
        <v>1800</v>
      </c>
      <c r="N154" s="58">
        <v>1800</v>
      </c>
      <c r="O154" s="4"/>
      <c r="P154" s="12"/>
      <c r="Q154" s="47"/>
    </row>
    <row r="155" spans="2:17" s="40" customFormat="1" ht="42" customHeight="1" x14ac:dyDescent="0.25">
      <c r="B155" s="45">
        <v>63</v>
      </c>
      <c r="C155" s="15" t="s">
        <v>160</v>
      </c>
      <c r="D155" s="11"/>
      <c r="E155" s="3" t="s">
        <v>5</v>
      </c>
      <c r="F155" s="11" t="s">
        <v>162</v>
      </c>
      <c r="G155" s="2" t="s">
        <v>73</v>
      </c>
      <c r="H155" s="2"/>
      <c r="I155" s="58">
        <v>1100</v>
      </c>
      <c r="J155" s="4">
        <v>1100</v>
      </c>
      <c r="K155" s="4"/>
      <c r="L155" s="4"/>
      <c r="M155" s="58">
        <v>1100</v>
      </c>
      <c r="N155" s="58">
        <v>1100</v>
      </c>
      <c r="O155" s="4"/>
      <c r="P155" s="12"/>
      <c r="Q155" s="47"/>
    </row>
    <row r="156" spans="2:17" s="40" customFormat="1" ht="40.5" customHeight="1" x14ac:dyDescent="0.25">
      <c r="B156" s="45">
        <v>64</v>
      </c>
      <c r="C156" s="10" t="s">
        <v>449</v>
      </c>
      <c r="D156" s="11"/>
      <c r="E156" s="3" t="s">
        <v>5</v>
      </c>
      <c r="F156" s="11" t="s">
        <v>124</v>
      </c>
      <c r="G156" s="2" t="s">
        <v>73</v>
      </c>
      <c r="H156" s="2"/>
      <c r="I156" s="58">
        <v>700</v>
      </c>
      <c r="J156" s="4">
        <v>700</v>
      </c>
      <c r="K156" s="4"/>
      <c r="L156" s="4"/>
      <c r="M156" s="58">
        <v>700</v>
      </c>
      <c r="N156" s="58">
        <v>700</v>
      </c>
      <c r="O156" s="4"/>
      <c r="P156" s="12"/>
      <c r="Q156" s="47"/>
    </row>
    <row r="157" spans="2:17" s="40" customFormat="1" ht="33.75" customHeight="1" x14ac:dyDescent="0.25">
      <c r="B157" s="45">
        <v>65</v>
      </c>
      <c r="C157" s="32" t="s">
        <v>425</v>
      </c>
      <c r="D157" s="2"/>
      <c r="E157" s="3" t="s">
        <v>70</v>
      </c>
      <c r="F157" s="17" t="s">
        <v>349</v>
      </c>
      <c r="G157" s="2" t="s">
        <v>73</v>
      </c>
      <c r="H157" s="2"/>
      <c r="I157" s="58">
        <v>1200</v>
      </c>
      <c r="J157" s="4">
        <v>1200</v>
      </c>
      <c r="K157" s="4"/>
      <c r="L157" s="4"/>
      <c r="M157" s="58">
        <v>1200</v>
      </c>
      <c r="N157" s="58">
        <v>1200</v>
      </c>
      <c r="O157" s="4"/>
      <c r="P157" s="12"/>
      <c r="Q157" s="47"/>
    </row>
    <row r="158" spans="2:17" s="40" customFormat="1" ht="36.75" customHeight="1" x14ac:dyDescent="0.25">
      <c r="B158" s="45">
        <v>66</v>
      </c>
      <c r="C158" s="10" t="s">
        <v>351</v>
      </c>
      <c r="D158" s="11"/>
      <c r="E158" s="3" t="s">
        <v>70</v>
      </c>
      <c r="F158" s="11" t="s">
        <v>352</v>
      </c>
      <c r="G158" s="2" t="s">
        <v>73</v>
      </c>
      <c r="H158" s="2"/>
      <c r="I158" s="58">
        <v>1900</v>
      </c>
      <c r="J158" s="4">
        <v>1900</v>
      </c>
      <c r="K158" s="4"/>
      <c r="L158" s="4"/>
      <c r="M158" s="58">
        <v>1900</v>
      </c>
      <c r="N158" s="58">
        <v>1900</v>
      </c>
      <c r="O158" s="4"/>
      <c r="P158" s="12"/>
      <c r="Q158" s="47"/>
    </row>
    <row r="159" spans="2:17" s="40" customFormat="1" ht="47.25" x14ac:dyDescent="0.25">
      <c r="B159" s="45">
        <v>67</v>
      </c>
      <c r="C159" s="10" t="s">
        <v>426</v>
      </c>
      <c r="D159" s="11"/>
      <c r="E159" s="3" t="s">
        <v>70</v>
      </c>
      <c r="F159" s="11" t="s">
        <v>255</v>
      </c>
      <c r="G159" s="2" t="s">
        <v>73</v>
      </c>
      <c r="H159" s="2"/>
      <c r="I159" s="58">
        <v>1200</v>
      </c>
      <c r="J159" s="4">
        <v>1200</v>
      </c>
      <c r="K159" s="4"/>
      <c r="L159" s="4"/>
      <c r="M159" s="58">
        <v>1200</v>
      </c>
      <c r="N159" s="58">
        <v>1200</v>
      </c>
      <c r="O159" s="4"/>
      <c r="P159" s="12"/>
      <c r="Q159" s="47"/>
    </row>
    <row r="160" spans="2:17" s="40" customFormat="1" ht="27.75" customHeight="1" x14ac:dyDescent="0.25">
      <c r="B160" s="45">
        <v>68</v>
      </c>
      <c r="C160" s="10" t="s">
        <v>353</v>
      </c>
      <c r="D160" s="11"/>
      <c r="E160" s="11" t="s">
        <v>115</v>
      </c>
      <c r="F160" s="11" t="s">
        <v>148</v>
      </c>
      <c r="G160" s="2" t="s">
        <v>73</v>
      </c>
      <c r="H160" s="2"/>
      <c r="I160" s="58">
        <v>950</v>
      </c>
      <c r="J160" s="4">
        <v>950</v>
      </c>
      <c r="K160" s="4"/>
      <c r="L160" s="4"/>
      <c r="M160" s="58">
        <v>950</v>
      </c>
      <c r="N160" s="58">
        <v>950</v>
      </c>
      <c r="O160" s="4"/>
      <c r="P160" s="12"/>
      <c r="Q160" s="47"/>
    </row>
    <row r="161" spans="2:17" s="40" customFormat="1" ht="27.75" customHeight="1" x14ac:dyDescent="0.25">
      <c r="B161" s="45">
        <v>69</v>
      </c>
      <c r="C161" s="15" t="s">
        <v>354</v>
      </c>
      <c r="D161" s="11"/>
      <c r="E161" s="11" t="s">
        <v>115</v>
      </c>
      <c r="F161" s="11" t="s">
        <v>148</v>
      </c>
      <c r="G161" s="2" t="s">
        <v>73</v>
      </c>
      <c r="H161" s="2"/>
      <c r="I161" s="58">
        <v>850</v>
      </c>
      <c r="J161" s="4">
        <v>850</v>
      </c>
      <c r="K161" s="4"/>
      <c r="L161" s="4"/>
      <c r="M161" s="58">
        <v>850</v>
      </c>
      <c r="N161" s="58">
        <v>850</v>
      </c>
      <c r="O161" s="4"/>
      <c r="P161" s="12"/>
      <c r="Q161" s="47"/>
    </row>
    <row r="162" spans="2:17" s="40" customFormat="1" ht="27.75" customHeight="1" x14ac:dyDescent="0.25">
      <c r="B162" s="45">
        <v>70</v>
      </c>
      <c r="C162" s="10" t="s">
        <v>109</v>
      </c>
      <c r="D162" s="11"/>
      <c r="E162" s="3" t="s">
        <v>42</v>
      </c>
      <c r="F162" s="45" t="s">
        <v>128</v>
      </c>
      <c r="G162" s="2" t="s">
        <v>73</v>
      </c>
      <c r="H162" s="2"/>
      <c r="I162" s="58">
        <v>1500</v>
      </c>
      <c r="J162" s="4">
        <v>1500</v>
      </c>
      <c r="K162" s="4"/>
      <c r="L162" s="4"/>
      <c r="M162" s="58">
        <v>1500</v>
      </c>
      <c r="N162" s="58">
        <v>1500</v>
      </c>
      <c r="O162" s="4"/>
      <c r="P162" s="12"/>
      <c r="Q162" s="47"/>
    </row>
    <row r="163" spans="2:17" s="40" customFormat="1" ht="27.75" customHeight="1" x14ac:dyDescent="0.25">
      <c r="B163" s="45">
        <v>71</v>
      </c>
      <c r="C163" s="32" t="s">
        <v>179</v>
      </c>
      <c r="D163" s="2"/>
      <c r="E163" s="3" t="s">
        <v>27</v>
      </c>
      <c r="F163" s="17" t="s">
        <v>180</v>
      </c>
      <c r="G163" s="2" t="s">
        <v>73</v>
      </c>
      <c r="H163" s="2"/>
      <c r="I163" s="58">
        <v>1000</v>
      </c>
      <c r="J163" s="4">
        <v>1000</v>
      </c>
      <c r="K163" s="4"/>
      <c r="L163" s="4"/>
      <c r="M163" s="58">
        <v>1000</v>
      </c>
      <c r="N163" s="58">
        <v>1000</v>
      </c>
      <c r="O163" s="4"/>
      <c r="P163" s="12"/>
      <c r="Q163" s="47"/>
    </row>
    <row r="164" spans="2:17" s="40" customFormat="1" ht="27.75" customHeight="1" x14ac:dyDescent="0.25">
      <c r="B164" s="45">
        <v>72</v>
      </c>
      <c r="C164" s="10" t="s">
        <v>83</v>
      </c>
      <c r="D164" s="11"/>
      <c r="E164" s="3" t="s">
        <v>84</v>
      </c>
      <c r="F164" s="44" t="s">
        <v>133</v>
      </c>
      <c r="G164" s="2" t="s">
        <v>73</v>
      </c>
      <c r="H164" s="2"/>
      <c r="I164" s="58">
        <v>500</v>
      </c>
      <c r="J164" s="4">
        <v>500</v>
      </c>
      <c r="K164" s="4"/>
      <c r="L164" s="4"/>
      <c r="M164" s="58">
        <v>500</v>
      </c>
      <c r="N164" s="58">
        <v>500</v>
      </c>
      <c r="O164" s="4"/>
      <c r="P164" s="12"/>
      <c r="Q164" s="47"/>
    </row>
    <row r="165" spans="2:17" s="40" customFormat="1" ht="40.5" customHeight="1" x14ac:dyDescent="0.25">
      <c r="B165" s="45">
        <v>73</v>
      </c>
      <c r="C165" s="7" t="s">
        <v>43</v>
      </c>
      <c r="D165" s="3"/>
      <c r="E165" s="3" t="s">
        <v>44</v>
      </c>
      <c r="F165" s="45" t="s">
        <v>85</v>
      </c>
      <c r="G165" s="2" t="s">
        <v>73</v>
      </c>
      <c r="H165" s="2"/>
      <c r="I165" s="58">
        <v>871</v>
      </c>
      <c r="J165" s="4">
        <v>871</v>
      </c>
      <c r="K165" s="4"/>
      <c r="L165" s="4"/>
      <c r="M165" s="58">
        <v>871</v>
      </c>
      <c r="N165" s="58">
        <v>871</v>
      </c>
      <c r="O165" s="4"/>
      <c r="P165" s="12"/>
      <c r="Q165" s="47"/>
    </row>
    <row r="166" spans="2:17" s="40" customFormat="1" ht="39.75" customHeight="1" x14ac:dyDescent="0.25">
      <c r="B166" s="45">
        <v>74</v>
      </c>
      <c r="C166" s="10" t="s">
        <v>74</v>
      </c>
      <c r="D166" s="11"/>
      <c r="E166" s="3" t="s">
        <v>42</v>
      </c>
      <c r="F166" s="45" t="s">
        <v>127</v>
      </c>
      <c r="G166" s="2" t="s">
        <v>73</v>
      </c>
      <c r="H166" s="2"/>
      <c r="I166" s="58">
        <v>750</v>
      </c>
      <c r="J166" s="4">
        <v>750</v>
      </c>
      <c r="K166" s="4"/>
      <c r="L166" s="4"/>
      <c r="M166" s="58">
        <v>750</v>
      </c>
      <c r="N166" s="58">
        <v>750</v>
      </c>
      <c r="O166" s="4"/>
      <c r="P166" s="12"/>
      <c r="Q166" s="47"/>
    </row>
    <row r="167" spans="2:17" s="40" customFormat="1" ht="39.75" customHeight="1" x14ac:dyDescent="0.25">
      <c r="B167" s="45">
        <v>75</v>
      </c>
      <c r="C167" s="10" t="s">
        <v>86</v>
      </c>
      <c r="D167" s="11"/>
      <c r="E167" s="3" t="s">
        <v>1</v>
      </c>
      <c r="F167" s="44" t="s">
        <v>85</v>
      </c>
      <c r="G167" s="2" t="s">
        <v>73</v>
      </c>
      <c r="H167" s="2"/>
      <c r="I167" s="58">
        <v>1431</v>
      </c>
      <c r="J167" s="4">
        <v>1431</v>
      </c>
      <c r="K167" s="4"/>
      <c r="L167" s="4"/>
      <c r="M167" s="58">
        <v>1431</v>
      </c>
      <c r="N167" s="58">
        <v>1431</v>
      </c>
      <c r="O167" s="4"/>
      <c r="P167" s="12"/>
      <c r="Q167" s="47"/>
    </row>
    <row r="168" spans="2:17" x14ac:dyDescent="0.25">
      <c r="B168" s="45">
        <v>76</v>
      </c>
      <c r="C168" s="15" t="s">
        <v>138</v>
      </c>
      <c r="D168" s="11"/>
      <c r="E168" s="3" t="s">
        <v>5</v>
      </c>
      <c r="F168" s="11" t="s">
        <v>148</v>
      </c>
      <c r="G168" s="2" t="s">
        <v>73</v>
      </c>
      <c r="H168" s="43"/>
      <c r="I168" s="58">
        <v>1000</v>
      </c>
      <c r="J168" s="20">
        <v>1000</v>
      </c>
      <c r="K168" s="36"/>
      <c r="L168" s="36"/>
      <c r="M168" s="58">
        <v>1000</v>
      </c>
      <c r="N168" s="58">
        <v>1000</v>
      </c>
      <c r="O168" s="36"/>
      <c r="P168" s="36"/>
      <c r="Q168" s="43"/>
    </row>
    <row r="169" spans="2:17" s="40" customFormat="1" x14ac:dyDescent="0.25">
      <c r="B169" s="45">
        <v>77</v>
      </c>
      <c r="C169" s="15" t="s">
        <v>460</v>
      </c>
      <c r="D169" s="11"/>
      <c r="E169" s="3" t="s">
        <v>5</v>
      </c>
      <c r="F169" s="11" t="s">
        <v>148</v>
      </c>
      <c r="G169" s="2" t="s">
        <v>73</v>
      </c>
      <c r="H169" s="47"/>
      <c r="I169" s="58">
        <v>1060</v>
      </c>
      <c r="J169" s="4">
        <v>1060</v>
      </c>
      <c r="K169" s="4"/>
      <c r="L169" s="4"/>
      <c r="M169" s="58">
        <v>1060</v>
      </c>
      <c r="N169" s="58">
        <v>1060</v>
      </c>
      <c r="O169" s="4"/>
      <c r="P169" s="4"/>
      <c r="Q169" s="47"/>
    </row>
    <row r="170" spans="2:17" s="40" customFormat="1" ht="31.5" x14ac:dyDescent="0.25">
      <c r="B170" s="45">
        <v>78</v>
      </c>
      <c r="C170" s="15" t="s">
        <v>151</v>
      </c>
      <c r="D170" s="11"/>
      <c r="E170" s="3" t="s">
        <v>5</v>
      </c>
      <c r="F170" s="11" t="s">
        <v>148</v>
      </c>
      <c r="G170" s="2" t="s">
        <v>73</v>
      </c>
      <c r="H170" s="47"/>
      <c r="I170" s="58">
        <v>3052.9490000000001</v>
      </c>
      <c r="J170" s="4">
        <v>3052.9490000000001</v>
      </c>
      <c r="K170" s="4"/>
      <c r="L170" s="4"/>
      <c r="M170" s="58">
        <v>3052.9490000000001</v>
      </c>
      <c r="N170" s="58">
        <v>3052.9490000000001</v>
      </c>
      <c r="O170" s="4"/>
      <c r="P170" s="4"/>
      <c r="Q170" s="47"/>
    </row>
    <row r="171" spans="2:17" s="40" customFormat="1" x14ac:dyDescent="0.25">
      <c r="B171" s="45">
        <v>79</v>
      </c>
      <c r="C171" s="15" t="s">
        <v>457</v>
      </c>
      <c r="D171" s="11"/>
      <c r="E171" s="3" t="s">
        <v>1</v>
      </c>
      <c r="F171" s="11" t="s">
        <v>148</v>
      </c>
      <c r="G171" s="2" t="s">
        <v>73</v>
      </c>
      <c r="H171" s="47"/>
      <c r="I171" s="58">
        <v>500</v>
      </c>
      <c r="J171" s="4">
        <v>500</v>
      </c>
      <c r="K171" s="4"/>
      <c r="L171" s="4"/>
      <c r="M171" s="58">
        <v>500</v>
      </c>
      <c r="N171" s="58">
        <v>500</v>
      </c>
      <c r="O171" s="4"/>
      <c r="P171" s="4"/>
      <c r="Q171" s="47"/>
    </row>
    <row r="172" spans="2:17" s="40" customFormat="1" x14ac:dyDescent="0.25">
      <c r="B172" s="45">
        <v>80</v>
      </c>
      <c r="C172" s="15" t="s">
        <v>458</v>
      </c>
      <c r="D172" s="11"/>
      <c r="E172" s="3" t="s">
        <v>22</v>
      </c>
      <c r="F172" s="11" t="s">
        <v>148</v>
      </c>
      <c r="G172" s="2" t="s">
        <v>73</v>
      </c>
      <c r="H172" s="47"/>
      <c r="I172" s="58">
        <v>700</v>
      </c>
      <c r="J172" s="4">
        <v>700</v>
      </c>
      <c r="K172" s="4"/>
      <c r="L172" s="4"/>
      <c r="M172" s="58">
        <v>700</v>
      </c>
      <c r="N172" s="58">
        <v>700</v>
      </c>
      <c r="O172" s="4"/>
      <c r="P172" s="4"/>
      <c r="Q172" s="47"/>
    </row>
    <row r="173" spans="2:17" s="40" customFormat="1" x14ac:dyDescent="0.25">
      <c r="B173" s="45">
        <v>81</v>
      </c>
      <c r="C173" s="15" t="s">
        <v>459</v>
      </c>
      <c r="D173" s="11"/>
      <c r="E173" s="3" t="s">
        <v>155</v>
      </c>
      <c r="F173" s="11" t="s">
        <v>148</v>
      </c>
      <c r="G173" s="2" t="s">
        <v>73</v>
      </c>
      <c r="H173" s="47"/>
      <c r="I173" s="58">
        <v>700</v>
      </c>
      <c r="J173" s="4">
        <v>700</v>
      </c>
      <c r="K173" s="4"/>
      <c r="L173" s="4"/>
      <c r="M173" s="58">
        <v>700</v>
      </c>
      <c r="N173" s="58">
        <v>700</v>
      </c>
      <c r="O173" s="4"/>
      <c r="P173" s="4"/>
      <c r="Q173" s="47"/>
    </row>
    <row r="174" spans="2:17" ht="47.25" x14ac:dyDescent="0.25">
      <c r="B174" s="45">
        <v>82</v>
      </c>
      <c r="C174" s="8" t="s">
        <v>67</v>
      </c>
      <c r="D174" s="9"/>
      <c r="E174" s="3" t="s">
        <v>21</v>
      </c>
      <c r="F174" s="9" t="s">
        <v>72</v>
      </c>
      <c r="G174" s="2" t="s">
        <v>73</v>
      </c>
      <c r="H174" s="47"/>
      <c r="I174" s="58">
        <v>1500</v>
      </c>
      <c r="J174" s="4">
        <v>1500</v>
      </c>
      <c r="K174" s="28"/>
      <c r="L174" s="28"/>
      <c r="M174" s="58">
        <v>1500</v>
      </c>
      <c r="N174" s="58">
        <v>1500</v>
      </c>
      <c r="O174" s="28"/>
      <c r="P174" s="28"/>
      <c r="Q174" s="47"/>
    </row>
    <row r="175" spans="2:17" s="40" customFormat="1" ht="31.5" x14ac:dyDescent="0.25">
      <c r="B175" s="45">
        <v>83</v>
      </c>
      <c r="C175" s="10" t="s">
        <v>451</v>
      </c>
      <c r="D175" s="11"/>
      <c r="E175" s="3" t="s">
        <v>450</v>
      </c>
      <c r="F175" s="44" t="s">
        <v>183</v>
      </c>
      <c r="G175" s="2" t="s">
        <v>73</v>
      </c>
      <c r="H175" s="43"/>
      <c r="I175" s="60">
        <v>2890</v>
      </c>
      <c r="J175" s="28">
        <v>2890</v>
      </c>
      <c r="K175" s="28"/>
      <c r="L175" s="28"/>
      <c r="M175" s="60">
        <v>2890</v>
      </c>
      <c r="N175" s="60">
        <v>2890</v>
      </c>
      <c r="O175" s="28"/>
      <c r="P175" s="28"/>
      <c r="Q175" s="43"/>
    </row>
    <row r="176" spans="2:17" ht="39" customHeight="1" x14ac:dyDescent="0.25">
      <c r="B176" s="45">
        <v>84</v>
      </c>
      <c r="C176" s="7" t="s">
        <v>63</v>
      </c>
      <c r="D176" s="3"/>
      <c r="E176" s="3" t="s">
        <v>21</v>
      </c>
      <c r="F176" s="17" t="s">
        <v>6</v>
      </c>
      <c r="G176" s="2" t="s">
        <v>73</v>
      </c>
      <c r="H176" s="3"/>
      <c r="I176" s="58">
        <v>4994</v>
      </c>
      <c r="J176" s="4">
        <v>4110</v>
      </c>
      <c r="K176" s="4"/>
      <c r="L176" s="4"/>
      <c r="M176" s="58">
        <v>4994</v>
      </c>
      <c r="N176" s="58">
        <v>4110</v>
      </c>
      <c r="O176" s="4"/>
      <c r="P176" s="12"/>
      <c r="Q176" s="3"/>
    </row>
    <row r="177" spans="2:17" s="40" customFormat="1" ht="45.75" customHeight="1" x14ac:dyDescent="0.25">
      <c r="B177" s="45">
        <v>85</v>
      </c>
      <c r="C177" s="6" t="s">
        <v>456</v>
      </c>
      <c r="D177" s="2"/>
      <c r="E177" s="3" t="s">
        <v>455</v>
      </c>
      <c r="F177" s="17" t="s">
        <v>28</v>
      </c>
      <c r="G177" s="2" t="s">
        <v>73</v>
      </c>
      <c r="H177" s="3"/>
      <c r="I177" s="58">
        <v>1468</v>
      </c>
      <c r="J177" s="4">
        <v>1468</v>
      </c>
      <c r="K177" s="4"/>
      <c r="L177" s="4"/>
      <c r="M177" s="58">
        <v>1468</v>
      </c>
      <c r="N177" s="58">
        <v>1468</v>
      </c>
      <c r="O177" s="4"/>
      <c r="P177" s="12"/>
      <c r="Q177" s="47"/>
    </row>
    <row r="178" spans="2:17" ht="45.75" customHeight="1" x14ac:dyDescent="0.25">
      <c r="B178" s="45">
        <v>86</v>
      </c>
      <c r="C178" s="10" t="s">
        <v>551</v>
      </c>
      <c r="D178" s="11"/>
      <c r="E178" s="3" t="s">
        <v>23</v>
      </c>
      <c r="F178" s="11" t="s">
        <v>552</v>
      </c>
      <c r="G178" s="2" t="s">
        <v>73</v>
      </c>
      <c r="H178" s="2"/>
      <c r="I178" s="58">
        <v>9200</v>
      </c>
      <c r="J178" s="58">
        <v>9200</v>
      </c>
      <c r="K178" s="4"/>
      <c r="L178" s="4"/>
      <c r="M178" s="58">
        <v>9200</v>
      </c>
      <c r="N178" s="58">
        <v>9200</v>
      </c>
      <c r="O178" s="4"/>
      <c r="P178" s="4"/>
      <c r="Q178" s="58"/>
    </row>
    <row r="179" spans="2:17" ht="45" customHeight="1" x14ac:dyDescent="0.25">
      <c r="B179" s="45">
        <v>87</v>
      </c>
      <c r="C179" s="10" t="s">
        <v>556</v>
      </c>
      <c r="D179" s="11"/>
      <c r="E179" s="3" t="s">
        <v>118</v>
      </c>
      <c r="F179" s="11" t="s">
        <v>568</v>
      </c>
      <c r="G179" s="2"/>
      <c r="H179" s="2"/>
      <c r="I179" s="58">
        <v>30000</v>
      </c>
      <c r="J179" s="4">
        <v>26500</v>
      </c>
      <c r="K179" s="4"/>
      <c r="L179" s="4"/>
      <c r="M179" s="58">
        <v>30000</v>
      </c>
      <c r="N179" s="4">
        <v>26500</v>
      </c>
      <c r="O179" s="4"/>
      <c r="P179" s="4"/>
      <c r="Q179" s="58"/>
    </row>
    <row r="180" spans="2:17" ht="34.5" customHeight="1" x14ac:dyDescent="0.25">
      <c r="B180" s="45">
        <v>88</v>
      </c>
      <c r="C180" s="32" t="s">
        <v>548</v>
      </c>
      <c r="D180" s="2"/>
      <c r="E180" s="3" t="s">
        <v>70</v>
      </c>
      <c r="F180" s="17" t="s">
        <v>287</v>
      </c>
      <c r="G180" s="2" t="s">
        <v>73</v>
      </c>
      <c r="H180" s="3"/>
      <c r="I180" s="58">
        <v>3000</v>
      </c>
      <c r="J180" s="4">
        <v>3000</v>
      </c>
      <c r="K180" s="4"/>
      <c r="L180" s="4"/>
      <c r="M180" s="58">
        <v>3000</v>
      </c>
      <c r="N180" s="58">
        <v>3000</v>
      </c>
      <c r="O180" s="4"/>
      <c r="P180" s="4"/>
      <c r="Q180" s="58"/>
    </row>
    <row r="181" spans="2:17" ht="35.25" customHeight="1" x14ac:dyDescent="0.25">
      <c r="B181" s="45">
        <v>89</v>
      </c>
      <c r="C181" s="32" t="s">
        <v>547</v>
      </c>
      <c r="D181" s="2"/>
      <c r="E181" s="3" t="s">
        <v>70</v>
      </c>
      <c r="F181" s="17" t="s">
        <v>558</v>
      </c>
      <c r="G181" s="2" t="s">
        <v>73</v>
      </c>
      <c r="H181" s="2"/>
      <c r="I181" s="58">
        <v>1100</v>
      </c>
      <c r="J181" s="4">
        <v>1000</v>
      </c>
      <c r="K181" s="4"/>
      <c r="L181" s="4"/>
      <c r="M181" s="58">
        <v>1100</v>
      </c>
      <c r="N181" s="4">
        <v>1000</v>
      </c>
      <c r="O181" s="4"/>
      <c r="P181" s="4"/>
      <c r="Q181" s="58"/>
    </row>
    <row r="182" spans="2:17" ht="35.25" customHeight="1" x14ac:dyDescent="0.25">
      <c r="B182" s="45">
        <v>90</v>
      </c>
      <c r="C182" s="32" t="s">
        <v>541</v>
      </c>
      <c r="D182" s="2"/>
      <c r="E182" s="3" t="s">
        <v>153</v>
      </c>
      <c r="F182" s="17" t="s">
        <v>558</v>
      </c>
      <c r="G182" s="2" t="s">
        <v>73</v>
      </c>
      <c r="H182" s="3"/>
      <c r="I182" s="58">
        <v>1100</v>
      </c>
      <c r="J182" s="4">
        <v>1000</v>
      </c>
      <c r="K182" s="4"/>
      <c r="L182" s="4"/>
      <c r="M182" s="58">
        <v>1100</v>
      </c>
      <c r="N182" s="4">
        <v>1000</v>
      </c>
      <c r="O182" s="4"/>
      <c r="P182" s="4"/>
      <c r="Q182" s="58"/>
    </row>
    <row r="183" spans="2:17" ht="35.25" customHeight="1" x14ac:dyDescent="0.25">
      <c r="B183" s="45">
        <v>91</v>
      </c>
      <c r="C183" s="32" t="s">
        <v>542</v>
      </c>
      <c r="D183" s="2"/>
      <c r="E183" s="3" t="s">
        <v>24</v>
      </c>
      <c r="F183" s="17" t="s">
        <v>558</v>
      </c>
      <c r="G183" s="2" t="s">
        <v>73</v>
      </c>
      <c r="H183" s="3"/>
      <c r="I183" s="58">
        <v>1100</v>
      </c>
      <c r="J183" s="4">
        <v>1000</v>
      </c>
      <c r="K183" s="4"/>
      <c r="L183" s="4"/>
      <c r="M183" s="58">
        <v>1100</v>
      </c>
      <c r="N183" s="4">
        <v>1000</v>
      </c>
      <c r="O183" s="4"/>
      <c r="P183" s="4"/>
      <c r="Q183" s="58"/>
    </row>
    <row r="184" spans="2:17" ht="35.25" customHeight="1" x14ac:dyDescent="0.25">
      <c r="B184" s="45">
        <v>92</v>
      </c>
      <c r="C184" s="32" t="s">
        <v>543</v>
      </c>
      <c r="D184" s="2"/>
      <c r="E184" s="3" t="s">
        <v>22</v>
      </c>
      <c r="F184" s="17" t="s">
        <v>558</v>
      </c>
      <c r="G184" s="2" t="s">
        <v>73</v>
      </c>
      <c r="H184" s="2"/>
      <c r="I184" s="58">
        <v>1100</v>
      </c>
      <c r="J184" s="4">
        <v>1000</v>
      </c>
      <c r="K184" s="4"/>
      <c r="L184" s="4"/>
      <c r="M184" s="58">
        <v>1100</v>
      </c>
      <c r="N184" s="4">
        <v>1000</v>
      </c>
      <c r="O184" s="4"/>
      <c r="P184" s="4"/>
      <c r="Q184" s="58"/>
    </row>
    <row r="185" spans="2:17" ht="36" customHeight="1" x14ac:dyDescent="0.25">
      <c r="B185" s="45">
        <v>93</v>
      </c>
      <c r="C185" s="32" t="s">
        <v>220</v>
      </c>
      <c r="D185" s="2"/>
      <c r="E185" s="3" t="s">
        <v>154</v>
      </c>
      <c r="F185" s="17" t="s">
        <v>558</v>
      </c>
      <c r="G185" s="2" t="s">
        <v>73</v>
      </c>
      <c r="H185" s="13"/>
      <c r="I185" s="58">
        <v>1100</v>
      </c>
      <c r="J185" s="4">
        <v>1000</v>
      </c>
      <c r="K185" s="12"/>
      <c r="L185" s="12"/>
      <c r="M185" s="58">
        <v>1100</v>
      </c>
      <c r="N185" s="58">
        <v>1000</v>
      </c>
      <c r="O185" s="4"/>
      <c r="P185" s="12"/>
      <c r="Q185" s="49"/>
    </row>
    <row r="186" spans="2:17" ht="33" customHeight="1" x14ac:dyDescent="0.25">
      <c r="B186" s="45">
        <v>94</v>
      </c>
      <c r="C186" s="32" t="s">
        <v>221</v>
      </c>
      <c r="D186" s="2"/>
      <c r="E186" s="3" t="s">
        <v>152</v>
      </c>
      <c r="F186" s="17" t="s">
        <v>558</v>
      </c>
      <c r="G186" s="2" t="s">
        <v>73</v>
      </c>
      <c r="H186" s="13"/>
      <c r="I186" s="58">
        <v>1100</v>
      </c>
      <c r="J186" s="4">
        <v>1000</v>
      </c>
      <c r="K186" s="12"/>
      <c r="L186" s="12"/>
      <c r="M186" s="58">
        <v>1100</v>
      </c>
      <c r="N186" s="58">
        <v>1000</v>
      </c>
      <c r="O186" s="4"/>
      <c r="P186" s="12"/>
      <c r="Q186" s="49"/>
    </row>
    <row r="187" spans="2:17" ht="35.25" customHeight="1" x14ac:dyDescent="0.25">
      <c r="B187" s="45">
        <v>95</v>
      </c>
      <c r="C187" s="32" t="s">
        <v>545</v>
      </c>
      <c r="D187" s="2"/>
      <c r="E187" s="3" t="s">
        <v>118</v>
      </c>
      <c r="F187" s="17" t="s">
        <v>558</v>
      </c>
      <c r="G187" s="2" t="s">
        <v>73</v>
      </c>
      <c r="H187" s="2"/>
      <c r="I187" s="58">
        <v>1100</v>
      </c>
      <c r="J187" s="4">
        <v>1000</v>
      </c>
      <c r="K187" s="4"/>
      <c r="L187" s="4"/>
      <c r="M187" s="58">
        <v>1100</v>
      </c>
      <c r="N187" s="4">
        <v>1000</v>
      </c>
      <c r="O187" s="4"/>
      <c r="P187" s="4"/>
      <c r="Q187" s="58"/>
    </row>
    <row r="188" spans="2:17" s="48" customFormat="1" ht="23.25" customHeight="1" x14ac:dyDescent="0.25">
      <c r="B188" s="152" t="s">
        <v>134</v>
      </c>
      <c r="C188" s="153" t="s">
        <v>535</v>
      </c>
      <c r="D188" s="186"/>
      <c r="E188" s="154"/>
      <c r="F188" s="155"/>
      <c r="G188" s="155"/>
      <c r="H188" s="152"/>
      <c r="I188" s="156">
        <f>I189+I192+I198+I215</f>
        <v>306512.04099999997</v>
      </c>
      <c r="J188" s="156">
        <f t="shared" ref="J188:P188" si="7">J189+J192+J198+J215</f>
        <v>297241</v>
      </c>
      <c r="K188" s="156">
        <f t="shared" si="7"/>
        <v>14000</v>
      </c>
      <c r="L188" s="156">
        <f t="shared" si="7"/>
        <v>14000</v>
      </c>
      <c r="M188" s="156">
        <f t="shared" si="7"/>
        <v>292512.04099999997</v>
      </c>
      <c r="N188" s="156">
        <f t="shared" si="7"/>
        <v>283241</v>
      </c>
      <c r="O188" s="183">
        <f t="shared" si="7"/>
        <v>0</v>
      </c>
      <c r="P188" s="183">
        <f t="shared" si="7"/>
        <v>0</v>
      </c>
      <c r="Q188" s="158"/>
    </row>
    <row r="189" spans="2:17" ht="31.5" x14ac:dyDescent="0.25">
      <c r="B189" s="174" t="s">
        <v>9</v>
      </c>
      <c r="C189" s="175" t="s">
        <v>286</v>
      </c>
      <c r="D189" s="177"/>
      <c r="E189" s="177"/>
      <c r="F189" s="176"/>
      <c r="G189" s="177"/>
      <c r="H189" s="177"/>
      <c r="I189" s="178">
        <f>I190+I191</f>
        <v>60000</v>
      </c>
      <c r="J189" s="179">
        <f t="shared" ref="J189:P189" si="8">J190+J191</f>
        <v>60000</v>
      </c>
      <c r="K189" s="179">
        <f t="shared" si="8"/>
        <v>0</v>
      </c>
      <c r="L189" s="179">
        <f t="shared" si="8"/>
        <v>0</v>
      </c>
      <c r="M189" s="178">
        <f t="shared" si="8"/>
        <v>60000</v>
      </c>
      <c r="N189" s="178">
        <f t="shared" si="8"/>
        <v>60000</v>
      </c>
      <c r="O189" s="171">
        <f t="shared" si="8"/>
        <v>0</v>
      </c>
      <c r="P189" s="171">
        <f t="shared" si="8"/>
        <v>0</v>
      </c>
      <c r="Q189" s="180"/>
    </row>
    <row r="190" spans="2:17" ht="27" customHeight="1" x14ac:dyDescent="0.25">
      <c r="B190" s="26">
        <v>1</v>
      </c>
      <c r="C190" s="14" t="s">
        <v>281</v>
      </c>
      <c r="D190" s="23"/>
      <c r="E190" s="23" t="s">
        <v>273</v>
      </c>
      <c r="F190" s="23" t="s">
        <v>277</v>
      </c>
      <c r="G190" s="2" t="s">
        <v>73</v>
      </c>
      <c r="H190" s="23" t="s">
        <v>523</v>
      </c>
      <c r="I190" s="60">
        <v>30000</v>
      </c>
      <c r="J190" s="28">
        <v>30000</v>
      </c>
      <c r="K190" s="28"/>
      <c r="L190" s="28"/>
      <c r="M190" s="60">
        <v>30000</v>
      </c>
      <c r="N190" s="60">
        <v>30000</v>
      </c>
      <c r="O190" s="36"/>
      <c r="P190" s="36"/>
      <c r="Q190" s="43"/>
    </row>
    <row r="191" spans="2:17" ht="21" customHeight="1" x14ac:dyDescent="0.25">
      <c r="B191" s="26">
        <v>2</v>
      </c>
      <c r="C191" s="14" t="s">
        <v>380</v>
      </c>
      <c r="D191" s="23"/>
      <c r="E191" s="23" t="s">
        <v>421</v>
      </c>
      <c r="F191" s="23" t="s">
        <v>277</v>
      </c>
      <c r="G191" s="2" t="s">
        <v>73</v>
      </c>
      <c r="H191" s="23"/>
      <c r="I191" s="60">
        <v>30000</v>
      </c>
      <c r="J191" s="28">
        <v>30000</v>
      </c>
      <c r="K191" s="28"/>
      <c r="L191" s="28"/>
      <c r="M191" s="60">
        <v>30000</v>
      </c>
      <c r="N191" s="60">
        <v>30000</v>
      </c>
      <c r="O191" s="36"/>
      <c r="P191" s="36"/>
      <c r="Q191" s="43"/>
    </row>
    <row r="192" spans="2:17" ht="37.5" customHeight="1" x14ac:dyDescent="0.25">
      <c r="B192" s="159" t="s">
        <v>10</v>
      </c>
      <c r="C192" s="160" t="s">
        <v>529</v>
      </c>
      <c r="D192" s="187"/>
      <c r="E192" s="161"/>
      <c r="F192" s="162"/>
      <c r="G192" s="170"/>
      <c r="H192" s="181"/>
      <c r="I192" s="163">
        <f>SUM(I193:I197)</f>
        <v>30956.041000000001</v>
      </c>
      <c r="J192" s="164">
        <f t="shared" ref="J192:P192" si="9">SUM(J193:J197)</f>
        <v>29000</v>
      </c>
      <c r="K192" s="164">
        <f t="shared" si="9"/>
        <v>14000</v>
      </c>
      <c r="L192" s="164">
        <f t="shared" si="9"/>
        <v>14000</v>
      </c>
      <c r="M192" s="163">
        <f t="shared" si="9"/>
        <v>16956.041000000001</v>
      </c>
      <c r="N192" s="163">
        <f t="shared" si="9"/>
        <v>15000</v>
      </c>
      <c r="O192" s="164">
        <f t="shared" si="9"/>
        <v>0</v>
      </c>
      <c r="P192" s="164">
        <f t="shared" si="9"/>
        <v>0</v>
      </c>
      <c r="Q192" s="182"/>
    </row>
    <row r="193" spans="2:17" ht="31.5" x14ac:dyDescent="0.25">
      <c r="B193" s="22" t="s">
        <v>409</v>
      </c>
      <c r="C193" s="14" t="s">
        <v>266</v>
      </c>
      <c r="D193" s="23"/>
      <c r="E193" s="23" t="s">
        <v>24</v>
      </c>
      <c r="F193" s="23" t="s">
        <v>278</v>
      </c>
      <c r="G193" s="23" t="s">
        <v>271</v>
      </c>
      <c r="H193" s="23" t="s">
        <v>276</v>
      </c>
      <c r="I193" s="60">
        <v>20220</v>
      </c>
      <c r="J193" s="28">
        <v>19000</v>
      </c>
      <c r="K193" s="28">
        <v>14000</v>
      </c>
      <c r="L193" s="28">
        <v>14000</v>
      </c>
      <c r="M193" s="60">
        <v>6220</v>
      </c>
      <c r="N193" s="60">
        <v>5000</v>
      </c>
      <c r="O193" s="36"/>
      <c r="P193" s="36"/>
      <c r="Q193" s="49" t="s">
        <v>517</v>
      </c>
    </row>
    <row r="194" spans="2:17" ht="63" x14ac:dyDescent="0.25">
      <c r="B194" s="3">
        <v>2</v>
      </c>
      <c r="C194" s="32" t="s">
        <v>282</v>
      </c>
      <c r="D194" s="2"/>
      <c r="E194" s="3" t="s">
        <v>153</v>
      </c>
      <c r="F194" s="3" t="s">
        <v>285</v>
      </c>
      <c r="G194" s="2">
        <v>2021</v>
      </c>
      <c r="H194" s="23" t="s">
        <v>381</v>
      </c>
      <c r="I194" s="59">
        <v>555</v>
      </c>
      <c r="J194" s="4">
        <v>530</v>
      </c>
      <c r="K194" s="4"/>
      <c r="L194" s="4"/>
      <c r="M194" s="59">
        <v>555</v>
      </c>
      <c r="N194" s="58">
        <v>530</v>
      </c>
      <c r="O194" s="4"/>
      <c r="P194" s="4"/>
      <c r="Q194" s="49"/>
    </row>
    <row r="195" spans="2:17" ht="63" x14ac:dyDescent="0.25">
      <c r="B195" s="22" t="s">
        <v>410</v>
      </c>
      <c r="C195" s="32" t="s">
        <v>283</v>
      </c>
      <c r="D195" s="2"/>
      <c r="E195" s="3" t="s">
        <v>153</v>
      </c>
      <c r="F195" s="3" t="s">
        <v>285</v>
      </c>
      <c r="G195" s="2">
        <v>2021</v>
      </c>
      <c r="H195" s="23" t="s">
        <v>382</v>
      </c>
      <c r="I195" s="59">
        <v>4411.0410000000002</v>
      </c>
      <c r="J195" s="4">
        <v>4200</v>
      </c>
      <c r="K195" s="4"/>
      <c r="L195" s="4"/>
      <c r="M195" s="59">
        <v>4411.0410000000002</v>
      </c>
      <c r="N195" s="58">
        <v>4200</v>
      </c>
      <c r="O195" s="4"/>
      <c r="P195" s="4"/>
      <c r="Q195" s="49"/>
    </row>
    <row r="196" spans="2:17" ht="30.75" customHeight="1" x14ac:dyDescent="0.25">
      <c r="B196" s="3">
        <v>4</v>
      </c>
      <c r="C196" s="32" t="s">
        <v>284</v>
      </c>
      <c r="D196" s="2"/>
      <c r="E196" s="3" t="s">
        <v>5</v>
      </c>
      <c r="F196" s="9" t="s">
        <v>372</v>
      </c>
      <c r="G196" s="2">
        <v>2021</v>
      </c>
      <c r="H196" s="23" t="s">
        <v>371</v>
      </c>
      <c r="I196" s="59">
        <v>270</v>
      </c>
      <c r="J196" s="36">
        <v>270</v>
      </c>
      <c r="K196" s="4"/>
      <c r="L196" s="4"/>
      <c r="M196" s="59">
        <v>270</v>
      </c>
      <c r="N196" s="59">
        <v>270</v>
      </c>
      <c r="O196" s="4"/>
      <c r="P196" s="4"/>
      <c r="Q196" s="49"/>
    </row>
    <row r="197" spans="2:17" ht="31.5" x14ac:dyDescent="0.25">
      <c r="B197" s="22" t="s">
        <v>414</v>
      </c>
      <c r="C197" s="32" t="s">
        <v>142</v>
      </c>
      <c r="D197" s="2"/>
      <c r="E197" s="3" t="s">
        <v>5</v>
      </c>
      <c r="F197" s="11" t="s">
        <v>355</v>
      </c>
      <c r="G197" s="2">
        <v>2022</v>
      </c>
      <c r="H197" s="43"/>
      <c r="I197" s="59">
        <v>5500</v>
      </c>
      <c r="J197" s="36">
        <v>5000</v>
      </c>
      <c r="K197" s="36"/>
      <c r="L197" s="36"/>
      <c r="M197" s="59">
        <v>5500</v>
      </c>
      <c r="N197" s="59">
        <v>5000</v>
      </c>
      <c r="O197" s="36"/>
      <c r="P197" s="36"/>
      <c r="Q197" s="49"/>
    </row>
    <row r="198" spans="2:17" ht="33" customHeight="1" x14ac:dyDescent="0.25">
      <c r="B198" s="174" t="s">
        <v>169</v>
      </c>
      <c r="C198" s="175" t="s">
        <v>530</v>
      </c>
      <c r="D198" s="177"/>
      <c r="E198" s="177"/>
      <c r="F198" s="176"/>
      <c r="G198" s="177"/>
      <c r="H198" s="177"/>
      <c r="I198" s="178">
        <f>SUM(I199:I214)</f>
        <v>29573</v>
      </c>
      <c r="J198" s="179">
        <f t="shared" ref="J198:P198" si="10">SUM(J199:J214)</f>
        <v>29000</v>
      </c>
      <c r="K198" s="179">
        <f t="shared" si="10"/>
        <v>0</v>
      </c>
      <c r="L198" s="179">
        <f t="shared" si="10"/>
        <v>0</v>
      </c>
      <c r="M198" s="178">
        <f t="shared" si="10"/>
        <v>29573</v>
      </c>
      <c r="N198" s="178">
        <f t="shared" si="10"/>
        <v>29000</v>
      </c>
      <c r="O198" s="179">
        <f t="shared" si="10"/>
        <v>0</v>
      </c>
      <c r="P198" s="179">
        <f t="shared" si="10"/>
        <v>0</v>
      </c>
      <c r="Q198" s="180"/>
    </row>
    <row r="199" spans="2:17" ht="47.25" x14ac:dyDescent="0.25">
      <c r="B199" s="11">
        <v>1</v>
      </c>
      <c r="C199" s="14" t="s">
        <v>265</v>
      </c>
      <c r="D199" s="23"/>
      <c r="E199" s="23" t="s">
        <v>24</v>
      </c>
      <c r="F199" s="23" t="s">
        <v>279</v>
      </c>
      <c r="G199" s="23">
        <v>2021</v>
      </c>
      <c r="H199" s="23" t="s">
        <v>471</v>
      </c>
      <c r="I199" s="58">
        <v>4800</v>
      </c>
      <c r="J199" s="4">
        <v>4360</v>
      </c>
      <c r="K199" s="28"/>
      <c r="L199" s="28"/>
      <c r="M199" s="58">
        <v>4800</v>
      </c>
      <c r="N199" s="58">
        <v>4360</v>
      </c>
      <c r="O199" s="36"/>
      <c r="P199" s="36"/>
      <c r="Q199" s="49"/>
    </row>
    <row r="200" spans="2:17" ht="47.25" x14ac:dyDescent="0.25">
      <c r="B200" s="26">
        <v>2</v>
      </c>
      <c r="C200" s="10" t="s">
        <v>270</v>
      </c>
      <c r="D200" s="11"/>
      <c r="E200" s="23" t="s">
        <v>275</v>
      </c>
      <c r="F200" s="2" t="s">
        <v>280</v>
      </c>
      <c r="G200" s="2" t="s">
        <v>73</v>
      </c>
      <c r="H200" s="23" t="s">
        <v>472</v>
      </c>
      <c r="I200" s="59">
        <v>1500</v>
      </c>
      <c r="J200" s="36">
        <v>1440</v>
      </c>
      <c r="K200" s="36"/>
      <c r="L200" s="36"/>
      <c r="M200" s="59">
        <v>1500</v>
      </c>
      <c r="N200" s="59">
        <v>1440</v>
      </c>
      <c r="O200" s="36"/>
      <c r="P200" s="36"/>
      <c r="Q200" s="49"/>
    </row>
    <row r="201" spans="2:17" ht="31.5" x14ac:dyDescent="0.25">
      <c r="B201" s="11">
        <v>3</v>
      </c>
      <c r="C201" s="10" t="s">
        <v>87</v>
      </c>
      <c r="D201" s="11"/>
      <c r="E201" s="3" t="s">
        <v>44</v>
      </c>
      <c r="F201" s="45" t="s">
        <v>107</v>
      </c>
      <c r="G201" s="2" t="s">
        <v>73</v>
      </c>
      <c r="H201" s="47"/>
      <c r="I201" s="60">
        <v>600</v>
      </c>
      <c r="J201" s="28">
        <v>600</v>
      </c>
      <c r="K201" s="28"/>
      <c r="L201" s="28"/>
      <c r="M201" s="60">
        <v>600</v>
      </c>
      <c r="N201" s="60">
        <v>600</v>
      </c>
      <c r="O201" s="28"/>
      <c r="P201" s="28"/>
      <c r="Q201" s="49"/>
    </row>
    <row r="202" spans="2:17" ht="63" x14ac:dyDescent="0.25">
      <c r="B202" s="26">
        <v>4</v>
      </c>
      <c r="C202" s="10" t="s">
        <v>89</v>
      </c>
      <c r="D202" s="11"/>
      <c r="E202" s="3" t="s">
        <v>76</v>
      </c>
      <c r="F202" s="45" t="s">
        <v>112</v>
      </c>
      <c r="G202" s="2" t="s">
        <v>73</v>
      </c>
      <c r="H202" s="47"/>
      <c r="I202" s="60">
        <v>700</v>
      </c>
      <c r="J202" s="28">
        <v>700</v>
      </c>
      <c r="K202" s="28"/>
      <c r="L202" s="28"/>
      <c r="M202" s="60">
        <v>700</v>
      </c>
      <c r="N202" s="60">
        <v>700</v>
      </c>
      <c r="O202" s="28"/>
      <c r="P202" s="28"/>
      <c r="Q202" s="49"/>
    </row>
    <row r="203" spans="2:17" ht="31.5" x14ac:dyDescent="0.25">
      <c r="B203" s="11">
        <v>5</v>
      </c>
      <c r="C203" s="10" t="s">
        <v>432</v>
      </c>
      <c r="D203" s="11"/>
      <c r="E203" s="3" t="s">
        <v>42</v>
      </c>
      <c r="F203" s="45" t="s">
        <v>129</v>
      </c>
      <c r="G203" s="2" t="s">
        <v>73</v>
      </c>
      <c r="H203" s="47"/>
      <c r="I203" s="58">
        <v>350</v>
      </c>
      <c r="J203" s="4">
        <f>I203</f>
        <v>350</v>
      </c>
      <c r="K203" s="28"/>
      <c r="L203" s="28"/>
      <c r="M203" s="58">
        <v>350</v>
      </c>
      <c r="N203" s="58">
        <f>M203</f>
        <v>350</v>
      </c>
      <c r="O203" s="28"/>
      <c r="P203" s="28"/>
      <c r="Q203" s="49"/>
    </row>
    <row r="204" spans="2:17" ht="31.5" x14ac:dyDescent="0.25">
      <c r="B204" s="26">
        <v>6</v>
      </c>
      <c r="C204" s="10" t="s">
        <v>110</v>
      </c>
      <c r="D204" s="11"/>
      <c r="E204" s="3" t="s">
        <v>42</v>
      </c>
      <c r="F204" s="45" t="s">
        <v>129</v>
      </c>
      <c r="G204" s="2" t="s">
        <v>73</v>
      </c>
      <c r="H204" s="47"/>
      <c r="I204" s="58">
        <v>630</v>
      </c>
      <c r="J204" s="4">
        <f>I204</f>
        <v>630</v>
      </c>
      <c r="K204" s="28"/>
      <c r="L204" s="28"/>
      <c r="M204" s="58">
        <v>630</v>
      </c>
      <c r="N204" s="58">
        <f>M204</f>
        <v>630</v>
      </c>
      <c r="O204" s="28"/>
      <c r="P204" s="28"/>
      <c r="Q204" s="49"/>
    </row>
    <row r="205" spans="2:17" s="40" customFormat="1" ht="31.5" x14ac:dyDescent="0.25">
      <c r="B205" s="11">
        <v>7</v>
      </c>
      <c r="C205" s="10" t="s">
        <v>108</v>
      </c>
      <c r="D205" s="11"/>
      <c r="E205" s="3" t="s">
        <v>42</v>
      </c>
      <c r="F205" s="11" t="s">
        <v>344</v>
      </c>
      <c r="G205" s="2" t="s">
        <v>73</v>
      </c>
      <c r="H205" s="2"/>
      <c r="I205" s="58">
        <v>825</v>
      </c>
      <c r="J205" s="4">
        <v>825</v>
      </c>
      <c r="K205" s="4"/>
      <c r="L205" s="4"/>
      <c r="M205" s="58">
        <v>825</v>
      </c>
      <c r="N205" s="58">
        <v>825</v>
      </c>
      <c r="O205" s="4"/>
      <c r="P205" s="12"/>
      <c r="Q205" s="49"/>
    </row>
    <row r="206" spans="2:17" ht="110.25" x14ac:dyDescent="0.25">
      <c r="B206" s="26">
        <v>8</v>
      </c>
      <c r="C206" s="43" t="s">
        <v>437</v>
      </c>
      <c r="D206" s="44"/>
      <c r="E206" s="43" t="s">
        <v>213</v>
      </c>
      <c r="F206" s="17" t="s">
        <v>378</v>
      </c>
      <c r="G206" s="2" t="s">
        <v>73</v>
      </c>
      <c r="H206" s="4"/>
      <c r="I206" s="60">
        <v>2180</v>
      </c>
      <c r="J206" s="28">
        <v>2180</v>
      </c>
      <c r="K206" s="36"/>
      <c r="L206" s="36"/>
      <c r="M206" s="60">
        <v>2180</v>
      </c>
      <c r="N206" s="60">
        <v>2180</v>
      </c>
      <c r="O206" s="36"/>
      <c r="P206" s="36"/>
      <c r="Q206" s="49"/>
    </row>
    <row r="207" spans="2:17" ht="78.75" x14ac:dyDescent="0.25">
      <c r="B207" s="11">
        <v>9</v>
      </c>
      <c r="C207" s="43" t="s">
        <v>311</v>
      </c>
      <c r="D207" s="44"/>
      <c r="E207" s="44" t="s">
        <v>23</v>
      </c>
      <c r="F207" s="17" t="s">
        <v>379</v>
      </c>
      <c r="G207" s="2" t="s">
        <v>73</v>
      </c>
      <c r="H207" s="4"/>
      <c r="I207" s="60">
        <v>2180</v>
      </c>
      <c r="J207" s="28">
        <v>2180</v>
      </c>
      <c r="K207" s="36"/>
      <c r="L207" s="36"/>
      <c r="M207" s="60">
        <v>2180</v>
      </c>
      <c r="N207" s="60">
        <v>2180</v>
      </c>
      <c r="O207" s="36"/>
      <c r="P207" s="36"/>
      <c r="Q207" s="49"/>
    </row>
    <row r="208" spans="2:17" ht="31.5" x14ac:dyDescent="0.25">
      <c r="B208" s="26">
        <v>10</v>
      </c>
      <c r="C208" s="55" t="s">
        <v>91</v>
      </c>
      <c r="D208" s="209"/>
      <c r="E208" s="3" t="s">
        <v>77</v>
      </c>
      <c r="F208" s="45" t="s">
        <v>107</v>
      </c>
      <c r="G208" s="2" t="s">
        <v>73</v>
      </c>
      <c r="H208" s="43"/>
      <c r="I208" s="60">
        <v>1000</v>
      </c>
      <c r="J208" s="28">
        <v>1000</v>
      </c>
      <c r="K208" s="28"/>
      <c r="L208" s="28"/>
      <c r="M208" s="60">
        <v>1000</v>
      </c>
      <c r="N208" s="60">
        <v>1000</v>
      </c>
      <c r="O208" s="28"/>
      <c r="P208" s="28"/>
      <c r="Q208" s="49"/>
    </row>
    <row r="209" spans="2:17" ht="44.25" customHeight="1" x14ac:dyDescent="0.25">
      <c r="B209" s="11">
        <v>11</v>
      </c>
      <c r="C209" s="10" t="s">
        <v>452</v>
      </c>
      <c r="D209" s="11"/>
      <c r="E209" s="3" t="s">
        <v>433</v>
      </c>
      <c r="F209" s="11" t="s">
        <v>121</v>
      </c>
      <c r="G209" s="2" t="s">
        <v>73</v>
      </c>
      <c r="H209" s="47"/>
      <c r="I209" s="60">
        <v>2128</v>
      </c>
      <c r="J209" s="28">
        <v>2055</v>
      </c>
      <c r="K209" s="28"/>
      <c r="L209" s="28"/>
      <c r="M209" s="60">
        <v>2128</v>
      </c>
      <c r="N209" s="60">
        <v>2055</v>
      </c>
      <c r="O209" s="28"/>
      <c r="P209" s="28"/>
      <c r="Q209" s="49"/>
    </row>
    <row r="210" spans="2:17" ht="27.75" customHeight="1" x14ac:dyDescent="0.25">
      <c r="B210" s="26">
        <v>12</v>
      </c>
      <c r="C210" s="6" t="s">
        <v>388</v>
      </c>
      <c r="D210" s="2"/>
      <c r="E210" s="3" t="s">
        <v>434</v>
      </c>
      <c r="F210" s="2" t="s">
        <v>163</v>
      </c>
      <c r="G210" s="2" t="s">
        <v>73</v>
      </c>
      <c r="H210" s="47"/>
      <c r="I210" s="60">
        <v>2000</v>
      </c>
      <c r="J210" s="28">
        <v>2000</v>
      </c>
      <c r="K210" s="28"/>
      <c r="L210" s="28"/>
      <c r="M210" s="60">
        <v>2000</v>
      </c>
      <c r="N210" s="60">
        <v>2000</v>
      </c>
      <c r="O210" s="28"/>
      <c r="P210" s="28"/>
      <c r="Q210" s="49"/>
    </row>
    <row r="211" spans="2:17" ht="34.5" customHeight="1" x14ac:dyDescent="0.25">
      <c r="B211" s="11">
        <v>13</v>
      </c>
      <c r="C211" s="6" t="s">
        <v>435</v>
      </c>
      <c r="D211" s="2"/>
      <c r="E211" s="3" t="s">
        <v>434</v>
      </c>
      <c r="F211" s="2" t="s">
        <v>391</v>
      </c>
      <c r="G211" s="2" t="s">
        <v>73</v>
      </c>
      <c r="H211" s="47"/>
      <c r="I211" s="60">
        <v>2500</v>
      </c>
      <c r="J211" s="28">
        <v>2500</v>
      </c>
      <c r="K211" s="28"/>
      <c r="L211" s="28"/>
      <c r="M211" s="60">
        <v>2500</v>
      </c>
      <c r="N211" s="60">
        <v>2500</v>
      </c>
      <c r="O211" s="28"/>
      <c r="P211" s="28"/>
      <c r="Q211" s="49"/>
    </row>
    <row r="212" spans="2:17" ht="30" customHeight="1" x14ac:dyDescent="0.25">
      <c r="B212" s="26">
        <v>14</v>
      </c>
      <c r="C212" s="55" t="s">
        <v>386</v>
      </c>
      <c r="D212" s="209"/>
      <c r="E212" s="3" t="s">
        <v>75</v>
      </c>
      <c r="F212" s="45" t="s">
        <v>389</v>
      </c>
      <c r="G212" s="2" t="s">
        <v>73</v>
      </c>
      <c r="H212" s="47"/>
      <c r="I212" s="60">
        <v>2180</v>
      </c>
      <c r="J212" s="28">
        <v>2180</v>
      </c>
      <c r="K212" s="28"/>
      <c r="L212" s="28"/>
      <c r="M212" s="60">
        <v>2180</v>
      </c>
      <c r="N212" s="60">
        <v>2180</v>
      </c>
      <c r="O212" s="28"/>
      <c r="P212" s="28"/>
      <c r="Q212" s="49"/>
    </row>
    <row r="213" spans="2:17" ht="36.75" customHeight="1" x14ac:dyDescent="0.25">
      <c r="B213" s="11">
        <v>15</v>
      </c>
      <c r="C213" s="19" t="s">
        <v>387</v>
      </c>
      <c r="D213" s="3"/>
      <c r="E213" s="3" t="s">
        <v>75</v>
      </c>
      <c r="F213" s="2" t="s">
        <v>390</v>
      </c>
      <c r="G213" s="2" t="s">
        <v>73</v>
      </c>
      <c r="H213" s="47"/>
      <c r="I213" s="60">
        <v>2000</v>
      </c>
      <c r="J213" s="28">
        <v>2000</v>
      </c>
      <c r="K213" s="28"/>
      <c r="L213" s="28"/>
      <c r="M213" s="60">
        <v>2000</v>
      </c>
      <c r="N213" s="60">
        <v>2000</v>
      </c>
      <c r="O213" s="28"/>
      <c r="P213" s="28"/>
      <c r="Q213" s="49"/>
    </row>
    <row r="214" spans="2:17" ht="52.5" customHeight="1" x14ac:dyDescent="0.25">
      <c r="B214" s="26">
        <v>16</v>
      </c>
      <c r="C214" s="10" t="s">
        <v>392</v>
      </c>
      <c r="D214" s="11"/>
      <c r="E214" s="3" t="s">
        <v>393</v>
      </c>
      <c r="F214" s="2" t="s">
        <v>394</v>
      </c>
      <c r="G214" s="2" t="s">
        <v>73</v>
      </c>
      <c r="H214" s="47"/>
      <c r="I214" s="58">
        <v>4000</v>
      </c>
      <c r="J214" s="4">
        <v>4000</v>
      </c>
      <c r="K214" s="28"/>
      <c r="L214" s="28"/>
      <c r="M214" s="58">
        <v>4000</v>
      </c>
      <c r="N214" s="58">
        <v>4000</v>
      </c>
      <c r="O214" s="28"/>
      <c r="P214" s="28"/>
      <c r="Q214" s="49"/>
    </row>
    <row r="215" spans="2:17" s="42" customFormat="1" ht="26.25" customHeight="1" x14ac:dyDescent="0.25">
      <c r="B215" s="165" t="s">
        <v>168</v>
      </c>
      <c r="C215" s="166" t="s">
        <v>531</v>
      </c>
      <c r="D215" s="169"/>
      <c r="E215" s="168"/>
      <c r="F215" s="169"/>
      <c r="G215" s="170"/>
      <c r="H215" s="167"/>
      <c r="I215" s="163">
        <f>SUM(I216:I235)</f>
        <v>185982.99999999997</v>
      </c>
      <c r="J215" s="163">
        <f t="shared" ref="J215:N215" si="11">SUM(J216:J235)</f>
        <v>179240.99999999997</v>
      </c>
      <c r="K215" s="163"/>
      <c r="L215" s="163"/>
      <c r="M215" s="163">
        <f t="shared" si="11"/>
        <v>185982.99999999997</v>
      </c>
      <c r="N215" s="163">
        <f t="shared" si="11"/>
        <v>179240.99999999997</v>
      </c>
      <c r="O215" s="163"/>
      <c r="P215" s="163"/>
      <c r="Q215" s="167"/>
    </row>
    <row r="216" spans="2:17" ht="31.5" x14ac:dyDescent="0.25">
      <c r="B216" s="45">
        <v>1</v>
      </c>
      <c r="C216" s="8" t="s">
        <v>356</v>
      </c>
      <c r="D216" s="9"/>
      <c r="E216" s="3" t="s">
        <v>131</v>
      </c>
      <c r="F216" s="9" t="s">
        <v>396</v>
      </c>
      <c r="G216" s="44" t="s">
        <v>73</v>
      </c>
      <c r="H216" s="23" t="s">
        <v>525</v>
      </c>
      <c r="I216" s="61">
        <v>5500</v>
      </c>
      <c r="J216" s="56">
        <v>5500</v>
      </c>
      <c r="K216" s="4"/>
      <c r="L216" s="4"/>
      <c r="M216" s="58">
        <v>5500</v>
      </c>
      <c r="N216" s="58">
        <v>5500</v>
      </c>
      <c r="O216" s="4"/>
      <c r="P216" s="4"/>
      <c r="Q216" s="50"/>
    </row>
    <row r="217" spans="2:17" ht="31.5" x14ac:dyDescent="0.25">
      <c r="B217" s="45">
        <v>2</v>
      </c>
      <c r="C217" s="8" t="s">
        <v>440</v>
      </c>
      <c r="D217" s="9"/>
      <c r="E217" s="3" t="s">
        <v>131</v>
      </c>
      <c r="F217" s="9" t="s">
        <v>439</v>
      </c>
      <c r="G217" s="44" t="s">
        <v>73</v>
      </c>
      <c r="H217" s="23" t="s">
        <v>527</v>
      </c>
      <c r="I217" s="65">
        <v>630</v>
      </c>
      <c r="J217" s="66">
        <v>630</v>
      </c>
      <c r="K217" s="4"/>
      <c r="L217" s="4"/>
      <c r="M217" s="58">
        <v>630</v>
      </c>
      <c r="N217" s="58">
        <v>630</v>
      </c>
      <c r="O217" s="4"/>
      <c r="P217" s="4"/>
      <c r="Q217" s="47"/>
    </row>
    <row r="218" spans="2:17" ht="31.5" x14ac:dyDescent="0.25">
      <c r="B218" s="45">
        <v>3</v>
      </c>
      <c r="C218" s="43" t="s">
        <v>436</v>
      </c>
      <c r="D218" s="44"/>
      <c r="E218" s="44" t="s">
        <v>291</v>
      </c>
      <c r="F218" s="44" t="s">
        <v>310</v>
      </c>
      <c r="G218" s="44" t="s">
        <v>73</v>
      </c>
      <c r="H218" s="23" t="s">
        <v>309</v>
      </c>
      <c r="I218" s="62">
        <v>700</v>
      </c>
      <c r="J218" s="57">
        <v>700</v>
      </c>
      <c r="K218" s="28"/>
      <c r="L218" s="36"/>
      <c r="M218" s="59">
        <v>700</v>
      </c>
      <c r="N218" s="59">
        <v>700</v>
      </c>
      <c r="O218" s="36"/>
      <c r="P218" s="36"/>
      <c r="Q218" s="43"/>
    </row>
    <row r="219" spans="2:17" ht="63" x14ac:dyDescent="0.25">
      <c r="B219" s="45">
        <v>4</v>
      </c>
      <c r="C219" s="33" t="s">
        <v>444</v>
      </c>
      <c r="D219" s="23"/>
      <c r="E219" s="23" t="s">
        <v>454</v>
      </c>
      <c r="F219" s="23" t="s">
        <v>307</v>
      </c>
      <c r="G219" s="2" t="s">
        <v>308</v>
      </c>
      <c r="H219" s="24"/>
      <c r="I219" s="60">
        <v>70000</v>
      </c>
      <c r="J219" s="28">
        <v>70000</v>
      </c>
      <c r="K219" s="36"/>
      <c r="L219" s="36"/>
      <c r="M219" s="60">
        <v>70000</v>
      </c>
      <c r="N219" s="60">
        <v>70000</v>
      </c>
      <c r="O219" s="36"/>
      <c r="P219" s="36"/>
      <c r="Q219" s="23" t="s">
        <v>383</v>
      </c>
    </row>
    <row r="220" spans="2:17" ht="35.25" customHeight="1" x14ac:dyDescent="0.25">
      <c r="B220" s="45">
        <v>5</v>
      </c>
      <c r="C220" s="7" t="s">
        <v>252</v>
      </c>
      <c r="D220" s="3"/>
      <c r="E220" s="3" t="s">
        <v>5</v>
      </c>
      <c r="F220" s="11" t="s">
        <v>253</v>
      </c>
      <c r="G220" s="2" t="s">
        <v>73</v>
      </c>
      <c r="H220" s="43"/>
      <c r="I220" s="59">
        <v>15000</v>
      </c>
      <c r="J220" s="36">
        <v>12000</v>
      </c>
      <c r="K220" s="36"/>
      <c r="L220" s="36"/>
      <c r="M220" s="59">
        <v>15000</v>
      </c>
      <c r="N220" s="59">
        <v>12000</v>
      </c>
      <c r="O220" s="36"/>
      <c r="P220" s="36"/>
      <c r="Q220" s="43"/>
    </row>
    <row r="221" spans="2:17" ht="34.5" customHeight="1" x14ac:dyDescent="0.25">
      <c r="B221" s="45">
        <v>6</v>
      </c>
      <c r="C221" s="10" t="s">
        <v>526</v>
      </c>
      <c r="D221" s="11"/>
      <c r="E221" s="3" t="s">
        <v>5</v>
      </c>
      <c r="F221" s="44" t="s">
        <v>453</v>
      </c>
      <c r="G221" s="2" t="s">
        <v>73</v>
      </c>
      <c r="H221" s="43"/>
      <c r="I221" s="59">
        <v>9194.8330000000005</v>
      </c>
      <c r="J221" s="36">
        <v>9194.8330000000005</v>
      </c>
      <c r="K221" s="36"/>
      <c r="L221" s="36"/>
      <c r="M221" s="59">
        <v>9194.8330000000005</v>
      </c>
      <c r="N221" s="59">
        <v>9194.8330000000005</v>
      </c>
      <c r="O221" s="36"/>
      <c r="P221" s="36"/>
      <c r="Q221" s="43"/>
    </row>
    <row r="222" spans="2:17" s="40" customFormat="1" ht="36.75" customHeight="1" x14ac:dyDescent="0.25">
      <c r="B222" s="45">
        <v>7</v>
      </c>
      <c r="C222" s="15" t="s">
        <v>171</v>
      </c>
      <c r="D222" s="11"/>
      <c r="E222" s="11" t="s">
        <v>173</v>
      </c>
      <c r="F222" s="11" t="s">
        <v>346</v>
      </c>
      <c r="G222" s="2" t="s">
        <v>73</v>
      </c>
      <c r="H222" s="2"/>
      <c r="I222" s="58">
        <v>1500</v>
      </c>
      <c r="J222" s="4">
        <v>1500</v>
      </c>
      <c r="K222" s="4"/>
      <c r="L222" s="4"/>
      <c r="M222" s="58">
        <v>1500</v>
      </c>
      <c r="N222" s="58">
        <v>1500</v>
      </c>
      <c r="O222" s="4"/>
      <c r="P222" s="12"/>
      <c r="Q222" s="49"/>
    </row>
    <row r="223" spans="2:17" s="40" customFormat="1" ht="37.5" customHeight="1" x14ac:dyDescent="0.25">
      <c r="B223" s="45">
        <v>8</v>
      </c>
      <c r="C223" s="10" t="s">
        <v>81</v>
      </c>
      <c r="D223" s="11"/>
      <c r="E223" s="3" t="s">
        <v>119</v>
      </c>
      <c r="F223" s="96" t="s">
        <v>82</v>
      </c>
      <c r="G223" s="2" t="s">
        <v>73</v>
      </c>
      <c r="H223" s="2"/>
      <c r="I223" s="58">
        <v>600</v>
      </c>
      <c r="J223" s="4">
        <v>540</v>
      </c>
      <c r="K223" s="4"/>
      <c r="L223" s="4"/>
      <c r="M223" s="58">
        <v>600</v>
      </c>
      <c r="N223" s="58">
        <v>540</v>
      </c>
      <c r="O223" s="4"/>
      <c r="P223" s="12"/>
      <c r="Q223" s="49"/>
    </row>
    <row r="224" spans="2:17" ht="31.5" x14ac:dyDescent="0.25">
      <c r="B224" s="45">
        <v>9</v>
      </c>
      <c r="C224" s="32" t="s">
        <v>204</v>
      </c>
      <c r="D224" s="2"/>
      <c r="E224" s="3" t="s">
        <v>5</v>
      </c>
      <c r="F224" s="17" t="s">
        <v>205</v>
      </c>
      <c r="G224" s="2" t="s">
        <v>73</v>
      </c>
      <c r="H224" s="3"/>
      <c r="I224" s="58">
        <v>15500</v>
      </c>
      <c r="J224" s="4">
        <v>12000</v>
      </c>
      <c r="K224" s="4"/>
      <c r="L224" s="4"/>
      <c r="M224" s="58">
        <v>15500</v>
      </c>
      <c r="N224" s="58">
        <v>12000</v>
      </c>
      <c r="O224" s="4"/>
      <c r="P224" s="4"/>
      <c r="Q224" s="18"/>
    </row>
    <row r="225" spans="2:17" ht="31.5" x14ac:dyDescent="0.25">
      <c r="B225" s="45">
        <v>10</v>
      </c>
      <c r="C225" s="32" t="s">
        <v>202</v>
      </c>
      <c r="D225" s="2"/>
      <c r="E225" s="3" t="s">
        <v>23</v>
      </c>
      <c r="F225" s="17" t="s">
        <v>203</v>
      </c>
      <c r="G225" s="2" t="s">
        <v>73</v>
      </c>
      <c r="H225" s="3"/>
      <c r="I225" s="58">
        <v>2344</v>
      </c>
      <c r="J225" s="4">
        <v>2344</v>
      </c>
      <c r="K225" s="4"/>
      <c r="L225" s="4"/>
      <c r="M225" s="58">
        <v>2344</v>
      </c>
      <c r="N225" s="58">
        <v>2344</v>
      </c>
      <c r="O225" s="4"/>
      <c r="P225" s="4"/>
      <c r="Q225" s="18"/>
    </row>
    <row r="226" spans="2:17" ht="23.25" customHeight="1" x14ac:dyDescent="0.25">
      <c r="B226" s="45">
        <v>11</v>
      </c>
      <c r="C226" s="10" t="s">
        <v>385</v>
      </c>
      <c r="D226" s="11"/>
      <c r="E226" s="3" t="s">
        <v>11</v>
      </c>
      <c r="F226" s="11" t="s">
        <v>125</v>
      </c>
      <c r="G226" s="2" t="s">
        <v>73</v>
      </c>
      <c r="H226" s="47"/>
      <c r="I226" s="58">
        <v>2500</v>
      </c>
      <c r="J226" s="4">
        <v>2500</v>
      </c>
      <c r="K226" s="28"/>
      <c r="L226" s="28"/>
      <c r="M226" s="58">
        <v>2500</v>
      </c>
      <c r="N226" s="58">
        <v>2500</v>
      </c>
      <c r="O226" s="28"/>
      <c r="P226" s="28"/>
      <c r="Q226" s="10"/>
    </row>
    <row r="227" spans="2:17" ht="40.5" customHeight="1" x14ac:dyDescent="0.25">
      <c r="B227" s="45">
        <v>12</v>
      </c>
      <c r="C227" s="19" t="s">
        <v>524</v>
      </c>
      <c r="D227" s="3"/>
      <c r="E227" s="3" t="s">
        <v>75</v>
      </c>
      <c r="F227" s="2" t="s">
        <v>390</v>
      </c>
      <c r="G227" s="2" t="s">
        <v>73</v>
      </c>
      <c r="H227" s="47"/>
      <c r="I227" s="60">
        <v>2000</v>
      </c>
      <c r="J227" s="28">
        <v>2000</v>
      </c>
      <c r="K227" s="28"/>
      <c r="L227" s="28"/>
      <c r="M227" s="60">
        <v>2000</v>
      </c>
      <c r="N227" s="60">
        <v>2000</v>
      </c>
      <c r="O227" s="28"/>
      <c r="P227" s="28"/>
      <c r="Q227" s="49"/>
    </row>
    <row r="228" spans="2:17" ht="31.5" x14ac:dyDescent="0.25">
      <c r="B228" s="45">
        <v>13</v>
      </c>
      <c r="C228" s="55" t="s">
        <v>90</v>
      </c>
      <c r="D228" s="209"/>
      <c r="E228" s="3" t="s">
        <v>41</v>
      </c>
      <c r="F228" s="45" t="s">
        <v>107</v>
      </c>
      <c r="G228" s="2" t="s">
        <v>73</v>
      </c>
      <c r="H228" s="43"/>
      <c r="I228" s="60">
        <v>700</v>
      </c>
      <c r="J228" s="28">
        <v>700</v>
      </c>
      <c r="K228" s="28"/>
      <c r="L228" s="28"/>
      <c r="M228" s="60">
        <v>700</v>
      </c>
      <c r="N228" s="60">
        <v>700</v>
      </c>
      <c r="O228" s="28"/>
      <c r="P228" s="28"/>
      <c r="Q228" s="10"/>
    </row>
    <row r="229" spans="2:17" s="40" customFormat="1" ht="42" customHeight="1" x14ac:dyDescent="0.25">
      <c r="B229" s="45">
        <v>14</v>
      </c>
      <c r="C229" s="8" t="s">
        <v>184</v>
      </c>
      <c r="D229" s="9"/>
      <c r="E229" s="3" t="s">
        <v>5</v>
      </c>
      <c r="F229" s="17" t="s">
        <v>350</v>
      </c>
      <c r="G229" s="2" t="s">
        <v>73</v>
      </c>
      <c r="H229" s="2"/>
      <c r="I229" s="58">
        <v>15000</v>
      </c>
      <c r="J229" s="4">
        <v>15000</v>
      </c>
      <c r="K229" s="4"/>
      <c r="L229" s="4"/>
      <c r="M229" s="58">
        <v>15000</v>
      </c>
      <c r="N229" s="58">
        <v>15000</v>
      </c>
      <c r="O229" s="4"/>
      <c r="P229" s="12"/>
      <c r="Q229" s="47"/>
    </row>
    <row r="230" spans="2:17" s="40" customFormat="1" ht="42" customHeight="1" x14ac:dyDescent="0.25">
      <c r="B230" s="45">
        <v>15</v>
      </c>
      <c r="C230" s="8" t="s">
        <v>66</v>
      </c>
      <c r="D230" s="9"/>
      <c r="E230" s="3" t="s">
        <v>21</v>
      </c>
      <c r="F230" s="9" t="s">
        <v>324</v>
      </c>
      <c r="G230" s="2" t="s">
        <v>73</v>
      </c>
      <c r="H230" s="2"/>
      <c r="I230" s="58">
        <v>14861.166999999999</v>
      </c>
      <c r="J230" s="4">
        <v>14861.166999999999</v>
      </c>
      <c r="K230" s="4"/>
      <c r="L230" s="4"/>
      <c r="M230" s="58">
        <v>14861.166999999999</v>
      </c>
      <c r="N230" s="58">
        <v>14861.166999999999</v>
      </c>
      <c r="O230" s="4"/>
      <c r="P230" s="12"/>
      <c r="Q230" s="47"/>
    </row>
    <row r="231" spans="2:17" s="40" customFormat="1" ht="40.5" customHeight="1" x14ac:dyDescent="0.25">
      <c r="B231" s="45">
        <v>16</v>
      </c>
      <c r="C231" s="10" t="s">
        <v>248</v>
      </c>
      <c r="D231" s="11"/>
      <c r="E231" s="3" t="s">
        <v>247</v>
      </c>
      <c r="F231" s="11" t="s">
        <v>320</v>
      </c>
      <c r="G231" s="2" t="s">
        <v>73</v>
      </c>
      <c r="H231" s="2"/>
      <c r="I231" s="58">
        <v>11000</v>
      </c>
      <c r="J231" s="4">
        <v>11000</v>
      </c>
      <c r="K231" s="4"/>
      <c r="L231" s="4"/>
      <c r="M231" s="58">
        <v>11000</v>
      </c>
      <c r="N231" s="58">
        <v>11000</v>
      </c>
      <c r="O231" s="4"/>
      <c r="P231" s="12"/>
      <c r="Q231" s="47"/>
    </row>
    <row r="232" spans="2:17" s="40" customFormat="1" ht="39.75" customHeight="1" x14ac:dyDescent="0.25">
      <c r="B232" s="45">
        <v>17</v>
      </c>
      <c r="C232" s="10" t="s">
        <v>419</v>
      </c>
      <c r="D232" s="11"/>
      <c r="E232" s="3" t="s">
        <v>247</v>
      </c>
      <c r="F232" s="11" t="s">
        <v>321</v>
      </c>
      <c r="G232" s="2" t="s">
        <v>73</v>
      </c>
      <c r="H232" s="2"/>
      <c r="I232" s="58">
        <v>9753</v>
      </c>
      <c r="J232" s="4">
        <v>9753</v>
      </c>
      <c r="K232" s="4"/>
      <c r="L232" s="4"/>
      <c r="M232" s="58">
        <v>9753</v>
      </c>
      <c r="N232" s="58">
        <v>9753</v>
      </c>
      <c r="O232" s="4"/>
      <c r="P232" s="12"/>
      <c r="Q232" s="47"/>
    </row>
    <row r="233" spans="2:17" s="40" customFormat="1" ht="35.25" customHeight="1" x14ac:dyDescent="0.25">
      <c r="B233" s="45">
        <v>18</v>
      </c>
      <c r="C233" s="10" t="s">
        <v>185</v>
      </c>
      <c r="D233" s="11"/>
      <c r="E233" s="3" t="s">
        <v>115</v>
      </c>
      <c r="F233" s="3" t="s">
        <v>232</v>
      </c>
      <c r="G233" s="2" t="s">
        <v>73</v>
      </c>
      <c r="H233" s="49"/>
      <c r="I233" s="60">
        <v>2500</v>
      </c>
      <c r="J233" s="28">
        <v>2318</v>
      </c>
      <c r="K233" s="28"/>
      <c r="L233" s="28"/>
      <c r="M233" s="60">
        <v>2500</v>
      </c>
      <c r="N233" s="60">
        <v>2318</v>
      </c>
      <c r="O233" s="28"/>
      <c r="P233" s="28"/>
      <c r="Q233" s="47"/>
    </row>
    <row r="234" spans="2:17" s="40" customFormat="1" ht="37.5" customHeight="1" x14ac:dyDescent="0.25">
      <c r="B234" s="45">
        <v>19</v>
      </c>
      <c r="C234" s="15" t="s">
        <v>345</v>
      </c>
      <c r="D234" s="11"/>
      <c r="E234" s="11" t="s">
        <v>172</v>
      </c>
      <c r="F234" s="11" t="s">
        <v>174</v>
      </c>
      <c r="G234" s="2" t="s">
        <v>73</v>
      </c>
      <c r="H234" s="2"/>
      <c r="I234" s="58">
        <v>4000</v>
      </c>
      <c r="J234" s="4">
        <v>4000</v>
      </c>
      <c r="K234" s="4"/>
      <c r="L234" s="4"/>
      <c r="M234" s="58">
        <v>4000</v>
      </c>
      <c r="N234" s="58">
        <v>4000</v>
      </c>
      <c r="O234" s="4"/>
      <c r="P234" s="12"/>
      <c r="Q234" s="47"/>
    </row>
    <row r="235" spans="2:17" s="40" customFormat="1" ht="40.5" customHeight="1" x14ac:dyDescent="0.25">
      <c r="B235" s="45">
        <v>20</v>
      </c>
      <c r="C235" s="10" t="s">
        <v>347</v>
      </c>
      <c r="D235" s="11"/>
      <c r="E235" s="3" t="s">
        <v>42</v>
      </c>
      <c r="F235" s="11" t="s">
        <v>348</v>
      </c>
      <c r="G235" s="2" t="s">
        <v>73</v>
      </c>
      <c r="H235" s="2"/>
      <c r="I235" s="58">
        <v>2700</v>
      </c>
      <c r="J235" s="4">
        <v>2700</v>
      </c>
      <c r="K235" s="4"/>
      <c r="L235" s="4"/>
      <c r="M235" s="58">
        <v>2700</v>
      </c>
      <c r="N235" s="58">
        <v>2700</v>
      </c>
      <c r="O235" s="4"/>
      <c r="P235" s="12"/>
      <c r="Q235" s="47"/>
    </row>
    <row r="236" spans="2:17" ht="24" customHeight="1" x14ac:dyDescent="0.25">
      <c r="B236" s="152" t="s">
        <v>137</v>
      </c>
      <c r="C236" s="153" t="s">
        <v>532</v>
      </c>
      <c r="D236" s="186"/>
      <c r="E236" s="154"/>
      <c r="F236" s="155"/>
      <c r="G236" s="155"/>
      <c r="H236" s="152"/>
      <c r="I236" s="156">
        <f>I237</f>
        <v>5000</v>
      </c>
      <c r="J236" s="157">
        <f t="shared" ref="J236:P236" si="12">J237</f>
        <v>5000</v>
      </c>
      <c r="K236" s="157">
        <f t="shared" si="12"/>
        <v>0</v>
      </c>
      <c r="L236" s="157">
        <f t="shared" si="12"/>
        <v>0</v>
      </c>
      <c r="M236" s="156">
        <f t="shared" si="12"/>
        <v>5000</v>
      </c>
      <c r="N236" s="156">
        <f t="shared" si="12"/>
        <v>5000</v>
      </c>
      <c r="O236" s="157">
        <f t="shared" si="12"/>
        <v>0</v>
      </c>
      <c r="P236" s="157">
        <f t="shared" si="12"/>
        <v>0</v>
      </c>
      <c r="Q236" s="158"/>
    </row>
    <row r="237" spans="2:17" s="42" customFormat="1" ht="31.5" x14ac:dyDescent="0.25">
      <c r="B237" s="16">
        <v>1</v>
      </c>
      <c r="C237" s="97" t="s">
        <v>359</v>
      </c>
      <c r="D237" s="53"/>
      <c r="E237" s="16" t="s">
        <v>153</v>
      </c>
      <c r="F237" s="34" t="s">
        <v>375</v>
      </c>
      <c r="G237" s="53">
        <v>2021</v>
      </c>
      <c r="H237" s="98" t="s">
        <v>360</v>
      </c>
      <c r="I237" s="63">
        <v>5000</v>
      </c>
      <c r="J237" s="37">
        <v>5000</v>
      </c>
      <c r="K237" s="35"/>
      <c r="L237" s="35"/>
      <c r="M237" s="63">
        <v>5000</v>
      </c>
      <c r="N237" s="63">
        <v>5000</v>
      </c>
      <c r="O237" s="35"/>
      <c r="P237" s="35"/>
      <c r="Q237" s="51"/>
    </row>
  </sheetData>
  <mergeCells count="24">
    <mergeCell ref="B1:Q1"/>
    <mergeCell ref="B2:Q2"/>
    <mergeCell ref="B3:Q3"/>
    <mergeCell ref="P4:Q4"/>
    <mergeCell ref="B5:B9"/>
    <mergeCell ref="C5:C9"/>
    <mergeCell ref="D5:D9"/>
    <mergeCell ref="E5:E9"/>
    <mergeCell ref="F5:F9"/>
    <mergeCell ref="G5:G9"/>
    <mergeCell ref="Q5:Q9"/>
    <mergeCell ref="H7:H9"/>
    <mergeCell ref="I7:J7"/>
    <mergeCell ref="K7:K9"/>
    <mergeCell ref="L7:L9"/>
    <mergeCell ref="M7:M9"/>
    <mergeCell ref="H5:J6"/>
    <mergeCell ref="K5:L6"/>
    <mergeCell ref="M5:P6"/>
    <mergeCell ref="N7:P7"/>
    <mergeCell ref="I8:I9"/>
    <mergeCell ref="J8:J9"/>
    <mergeCell ref="N8:N9"/>
    <mergeCell ref="O8:P8"/>
  </mergeCells>
  <pageMargins left="0.15" right="0.15" top="0.5" bottom="0.35" header="0.31496062992126" footer="0.25"/>
  <pageSetup paperSize="9" scale="62" orientation="landscape" verticalDpi="0"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
  <sheetViews>
    <sheetView topLeftCell="A10" zoomScale="82" zoomScaleNormal="82" workbookViewId="0">
      <selection activeCell="B29" sqref="B29"/>
    </sheetView>
  </sheetViews>
  <sheetFormatPr defaultColWidth="8.88671875" defaultRowHeight="15.75" x14ac:dyDescent="0.25"/>
  <cols>
    <col min="1" max="1" width="4.6640625" style="38" customWidth="1"/>
    <col min="2" max="2" width="55.44140625" style="38" customWidth="1"/>
    <col min="3" max="3" width="8.21875" style="38" hidden="1" customWidth="1"/>
    <col min="4" max="4" width="11.77734375" style="38" customWidth="1"/>
    <col min="5" max="5" width="21.33203125" style="38" customWidth="1"/>
    <col min="6" max="8" width="9.6640625" style="38" customWidth="1"/>
    <col min="9" max="9" width="10.88671875" style="38" customWidth="1"/>
    <col min="10" max="12" width="8.88671875" style="38" hidden="1" customWidth="1"/>
    <col min="13" max="13" width="8.33203125" style="38" hidden="1" customWidth="1"/>
    <col min="14" max="14" width="7.6640625" style="38" hidden="1" customWidth="1"/>
    <col min="15" max="15" width="8.6640625" style="38" hidden="1" customWidth="1"/>
    <col min="16" max="16" width="7.6640625" style="38" hidden="1" customWidth="1"/>
    <col min="17" max="19" width="8.33203125" style="38" hidden="1" customWidth="1"/>
    <col min="20" max="20" width="9.5546875" style="38" hidden="1" customWidth="1"/>
    <col min="21" max="21" width="8" style="38" hidden="1" customWidth="1"/>
    <col min="22" max="27" width="8.88671875" style="38" hidden="1" customWidth="1"/>
    <col min="28" max="28" width="0.5546875" style="38" hidden="1" customWidth="1"/>
    <col min="29" max="29" width="7.88671875" style="38" hidden="1" customWidth="1"/>
    <col min="30" max="30" width="8.33203125" style="38" hidden="1" customWidth="1"/>
    <col min="31" max="31" width="10.6640625" style="38" hidden="1" customWidth="1"/>
    <col min="32" max="32" width="10.21875" style="38" hidden="1" customWidth="1"/>
    <col min="33" max="33" width="9.21875" style="38" hidden="1" customWidth="1"/>
    <col min="34" max="34" width="8.5546875" style="38" customWidth="1"/>
    <col min="35" max="35" width="8" style="38" customWidth="1"/>
    <col min="36" max="36" width="9.88671875" style="38" customWidth="1"/>
    <col min="37" max="37" width="11.109375" style="38" customWidth="1"/>
    <col min="38" max="38" width="10.109375" style="38" customWidth="1"/>
    <col min="39" max="39" width="9.44140625" style="38" customWidth="1"/>
    <col min="40" max="40" width="9.21875" style="38" hidden="1" customWidth="1"/>
    <col min="41" max="41" width="10.5546875" style="38" hidden="1" customWidth="1"/>
    <col min="42" max="43" width="9" style="38" hidden="1" customWidth="1"/>
    <col min="44" max="44" width="10.88671875" style="38" hidden="1" customWidth="1"/>
    <col min="45" max="45" width="6.88671875" style="38" customWidth="1"/>
    <col min="46" max="47" width="9" style="38" bestFit="1" customWidth="1"/>
    <col min="48" max="16384" width="8.88671875" style="38"/>
  </cols>
  <sheetData>
    <row r="1" spans="1:51" ht="21.75" customHeight="1" x14ac:dyDescent="0.25">
      <c r="A1" s="265" t="s">
        <v>477</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39"/>
      <c r="AU1" s="39"/>
      <c r="AV1" s="39"/>
      <c r="AW1" s="39"/>
      <c r="AX1" s="39"/>
      <c r="AY1" s="39"/>
    </row>
    <row r="2" spans="1:51" ht="37.5" customHeight="1" x14ac:dyDescent="0.25">
      <c r="A2" s="266" t="s">
        <v>478</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39"/>
      <c r="AU2" s="39"/>
      <c r="AV2" s="39"/>
      <c r="AW2" s="39"/>
      <c r="AX2" s="39"/>
      <c r="AY2" s="39"/>
    </row>
    <row r="3" spans="1:51" ht="20.25" customHeight="1" x14ac:dyDescent="0.25">
      <c r="A3" s="267" t="s">
        <v>574</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39"/>
      <c r="AU3" s="39"/>
      <c r="AV3" s="39"/>
      <c r="AW3" s="39"/>
      <c r="AX3" s="39"/>
      <c r="AY3" s="39"/>
    </row>
    <row r="4" spans="1:51" ht="24.75" customHeight="1" x14ac:dyDescent="0.25">
      <c r="A4" s="76"/>
      <c r="B4" s="39"/>
      <c r="C4" s="39"/>
      <c r="D4" s="76"/>
      <c r="E4" s="76"/>
      <c r="F4" s="76"/>
      <c r="G4" s="39"/>
      <c r="H4" s="39"/>
      <c r="I4" s="39"/>
      <c r="J4" s="39"/>
      <c r="K4" s="39"/>
      <c r="L4" s="39"/>
      <c r="M4" s="39"/>
      <c r="N4" s="39"/>
      <c r="O4" s="39"/>
      <c r="P4" s="39"/>
      <c r="Q4" s="39"/>
      <c r="R4" s="39"/>
      <c r="S4" s="39"/>
      <c r="T4" s="39"/>
      <c r="U4" s="39"/>
      <c r="V4" s="39"/>
      <c r="W4" s="39"/>
      <c r="X4" s="39"/>
      <c r="Y4" s="39"/>
      <c r="Z4" s="39"/>
      <c r="AA4" s="39"/>
      <c r="AB4" s="39"/>
      <c r="AC4" s="39"/>
      <c r="AD4" s="39"/>
      <c r="AE4" s="294" t="s">
        <v>25</v>
      </c>
      <c r="AF4" s="294"/>
      <c r="AG4" s="294"/>
      <c r="AH4" s="294"/>
      <c r="AI4" s="294"/>
      <c r="AJ4" s="294"/>
      <c r="AK4" s="294"/>
      <c r="AL4" s="294"/>
      <c r="AM4" s="294"/>
      <c r="AN4" s="294"/>
      <c r="AO4" s="294"/>
      <c r="AP4" s="294"/>
      <c r="AQ4" s="294"/>
      <c r="AR4" s="294"/>
      <c r="AS4" s="294"/>
      <c r="AT4" s="39"/>
      <c r="AU4" s="39"/>
      <c r="AV4" s="39"/>
      <c r="AW4" s="39"/>
      <c r="AX4" s="39"/>
      <c r="AY4" s="39"/>
    </row>
    <row r="5" spans="1:51" ht="23.25" customHeight="1" x14ac:dyDescent="0.25">
      <c r="A5" s="248" t="s">
        <v>15</v>
      </c>
      <c r="B5" s="248" t="s">
        <v>34</v>
      </c>
      <c r="C5" s="248" t="s">
        <v>52</v>
      </c>
      <c r="D5" s="248" t="s">
        <v>35</v>
      </c>
      <c r="E5" s="248" t="s">
        <v>170</v>
      </c>
      <c r="F5" s="248" t="s">
        <v>30</v>
      </c>
      <c r="G5" s="257" t="s">
        <v>62</v>
      </c>
      <c r="H5" s="258"/>
      <c r="I5" s="259"/>
      <c r="J5" s="257" t="s">
        <v>38</v>
      </c>
      <c r="K5" s="258"/>
      <c r="L5" s="259"/>
      <c r="M5" s="257" t="s">
        <v>14</v>
      </c>
      <c r="N5" s="258"/>
      <c r="O5" s="258"/>
      <c r="P5" s="258"/>
      <c r="Q5" s="258"/>
      <c r="R5" s="259"/>
      <c r="S5" s="129"/>
      <c r="T5" s="248" t="s">
        <v>57</v>
      </c>
      <c r="U5" s="248"/>
      <c r="V5" s="106"/>
      <c r="W5" s="106"/>
      <c r="X5" s="106"/>
      <c r="Y5" s="106"/>
      <c r="Z5" s="106"/>
      <c r="AA5" s="107"/>
      <c r="AB5" s="108"/>
      <c r="AC5" s="276" t="s">
        <v>49</v>
      </c>
      <c r="AD5" s="283"/>
      <c r="AE5" s="283"/>
      <c r="AF5" s="278" t="s">
        <v>59</v>
      </c>
      <c r="AG5" s="134"/>
      <c r="AH5" s="276" t="s">
        <v>479</v>
      </c>
      <c r="AI5" s="277"/>
      <c r="AJ5" s="276" t="s">
        <v>441</v>
      </c>
      <c r="AK5" s="283"/>
      <c r="AL5" s="283"/>
      <c r="AM5" s="283"/>
      <c r="AN5" s="109"/>
      <c r="AO5" s="109"/>
      <c r="AP5" s="109"/>
      <c r="AQ5" s="110"/>
      <c r="AR5" s="278" t="s">
        <v>165</v>
      </c>
      <c r="AS5" s="248" t="s">
        <v>16</v>
      </c>
      <c r="AT5" s="39"/>
      <c r="AU5" s="39"/>
      <c r="AV5" s="39"/>
      <c r="AW5" s="39"/>
      <c r="AX5" s="39"/>
      <c r="AY5" s="39"/>
    </row>
    <row r="6" spans="1:51" ht="24" customHeight="1" x14ac:dyDescent="0.25">
      <c r="A6" s="249"/>
      <c r="B6" s="249"/>
      <c r="C6" s="249"/>
      <c r="D6" s="249"/>
      <c r="E6" s="249"/>
      <c r="F6" s="249"/>
      <c r="G6" s="260"/>
      <c r="H6" s="261"/>
      <c r="I6" s="262"/>
      <c r="J6" s="260"/>
      <c r="K6" s="261"/>
      <c r="L6" s="262"/>
      <c r="M6" s="292"/>
      <c r="N6" s="266"/>
      <c r="O6" s="266"/>
      <c r="P6" s="266"/>
      <c r="Q6" s="266"/>
      <c r="R6" s="293"/>
      <c r="S6" s="133"/>
      <c r="T6" s="249"/>
      <c r="U6" s="249"/>
      <c r="V6" s="111" t="s">
        <v>31</v>
      </c>
      <c r="W6" s="107"/>
      <c r="X6" s="112" t="s">
        <v>18</v>
      </c>
      <c r="Y6" s="113"/>
      <c r="Z6" s="113"/>
      <c r="AA6" s="114"/>
      <c r="AB6" s="115"/>
      <c r="AC6" s="281"/>
      <c r="AD6" s="284"/>
      <c r="AE6" s="284"/>
      <c r="AF6" s="279"/>
      <c r="AG6" s="116"/>
      <c r="AH6" s="281"/>
      <c r="AI6" s="282"/>
      <c r="AJ6" s="281"/>
      <c r="AK6" s="284"/>
      <c r="AL6" s="284"/>
      <c r="AM6" s="284"/>
      <c r="AN6" s="115"/>
      <c r="AO6" s="115"/>
      <c r="AP6" s="115"/>
      <c r="AQ6" s="117"/>
      <c r="AR6" s="279"/>
      <c r="AS6" s="249"/>
      <c r="AT6" s="39"/>
      <c r="AU6" s="39"/>
      <c r="AV6" s="39"/>
      <c r="AW6" s="39"/>
      <c r="AX6" s="39"/>
      <c r="AY6" s="39"/>
    </row>
    <row r="7" spans="1:51" ht="24.75" customHeight="1" x14ac:dyDescent="0.25">
      <c r="A7" s="249"/>
      <c r="B7" s="249"/>
      <c r="C7" s="249"/>
      <c r="D7" s="249"/>
      <c r="E7" s="249"/>
      <c r="F7" s="249"/>
      <c r="G7" s="248" t="s">
        <v>39</v>
      </c>
      <c r="H7" s="269" t="s">
        <v>36</v>
      </c>
      <c r="I7" s="269"/>
      <c r="J7" s="248" t="s">
        <v>39</v>
      </c>
      <c r="K7" s="295" t="s">
        <v>36</v>
      </c>
      <c r="L7" s="269"/>
      <c r="M7" s="288" t="s">
        <v>40</v>
      </c>
      <c r="N7" s="289"/>
      <c r="O7" s="288" t="s">
        <v>7</v>
      </c>
      <c r="P7" s="289"/>
      <c r="Q7" s="288" t="s">
        <v>8</v>
      </c>
      <c r="R7" s="289"/>
      <c r="S7" s="133" t="s">
        <v>51</v>
      </c>
      <c r="T7" s="249"/>
      <c r="U7" s="249"/>
      <c r="V7" s="111" t="s">
        <v>0</v>
      </c>
      <c r="W7" s="107"/>
      <c r="X7" s="118" t="s">
        <v>37</v>
      </c>
      <c r="Y7" s="111" t="s">
        <v>32</v>
      </c>
      <c r="Z7" s="106"/>
      <c r="AA7" s="107"/>
      <c r="AB7" s="135">
        <v>2017</v>
      </c>
      <c r="AC7" s="285" t="s">
        <v>37</v>
      </c>
      <c r="AD7" s="285" t="s">
        <v>58</v>
      </c>
      <c r="AE7" s="291"/>
      <c r="AF7" s="279"/>
      <c r="AG7" s="136"/>
      <c r="AH7" s="278" t="s">
        <v>37</v>
      </c>
      <c r="AI7" s="278" t="s">
        <v>480</v>
      </c>
      <c r="AJ7" s="270" t="s">
        <v>37</v>
      </c>
      <c r="AK7" s="286" t="s">
        <v>481</v>
      </c>
      <c r="AL7" s="287"/>
      <c r="AM7" s="287"/>
      <c r="AN7" s="270" t="s">
        <v>37</v>
      </c>
      <c r="AO7" s="270" t="s">
        <v>120</v>
      </c>
      <c r="AP7" s="271"/>
      <c r="AQ7" s="272"/>
      <c r="AR7" s="279"/>
      <c r="AS7" s="249"/>
      <c r="AT7" s="39"/>
      <c r="AU7" s="39"/>
      <c r="AV7" s="39"/>
      <c r="AW7" s="39"/>
      <c r="AX7" s="39"/>
      <c r="AY7" s="39"/>
    </row>
    <row r="8" spans="1:51" ht="16.5" customHeight="1" x14ac:dyDescent="0.25">
      <c r="A8" s="249"/>
      <c r="B8" s="249"/>
      <c r="C8" s="249"/>
      <c r="D8" s="249"/>
      <c r="E8" s="249"/>
      <c r="F8" s="249"/>
      <c r="G8" s="249"/>
      <c r="H8" s="248" t="s">
        <v>37</v>
      </c>
      <c r="I8" s="248" t="s">
        <v>480</v>
      </c>
      <c r="J8" s="249"/>
      <c r="K8" s="248" t="s">
        <v>37</v>
      </c>
      <c r="L8" s="248" t="s">
        <v>2</v>
      </c>
      <c r="M8" s="248" t="s">
        <v>37</v>
      </c>
      <c r="N8" s="248" t="s">
        <v>29</v>
      </c>
      <c r="O8" s="248" t="s">
        <v>37</v>
      </c>
      <c r="P8" s="248" t="s">
        <v>29</v>
      </c>
      <c r="Q8" s="248" t="s">
        <v>37</v>
      </c>
      <c r="R8" s="248" t="s">
        <v>29</v>
      </c>
      <c r="S8" s="132"/>
      <c r="T8" s="249"/>
      <c r="U8" s="249"/>
      <c r="V8" s="5" t="s">
        <v>37</v>
      </c>
      <c r="W8" s="5" t="s">
        <v>3</v>
      </c>
      <c r="X8" s="119"/>
      <c r="Y8" s="5" t="s">
        <v>17</v>
      </c>
      <c r="Z8" s="112" t="s">
        <v>20</v>
      </c>
      <c r="AA8" s="114"/>
      <c r="AB8" s="136"/>
      <c r="AC8" s="285"/>
      <c r="AD8" s="269" t="s">
        <v>17</v>
      </c>
      <c r="AE8" s="290" t="s">
        <v>50</v>
      </c>
      <c r="AF8" s="279"/>
      <c r="AG8" s="136"/>
      <c r="AH8" s="279"/>
      <c r="AI8" s="279"/>
      <c r="AJ8" s="285"/>
      <c r="AK8" s="273" t="s">
        <v>482</v>
      </c>
      <c r="AL8" s="274"/>
      <c r="AM8" s="275"/>
      <c r="AN8" s="285"/>
      <c r="AO8" s="269" t="s">
        <v>17</v>
      </c>
      <c r="AP8" s="276" t="s">
        <v>47</v>
      </c>
      <c r="AQ8" s="277"/>
      <c r="AR8" s="279"/>
      <c r="AS8" s="249"/>
      <c r="AT8" s="39"/>
      <c r="AU8" s="39"/>
      <c r="AV8" s="39"/>
      <c r="AW8" s="39"/>
      <c r="AX8" s="39"/>
      <c r="AY8" s="39"/>
    </row>
    <row r="9" spans="1:51" ht="48.75" customHeight="1" x14ac:dyDescent="0.25">
      <c r="A9" s="250"/>
      <c r="B9" s="250"/>
      <c r="C9" s="250"/>
      <c r="D9" s="250"/>
      <c r="E9" s="250"/>
      <c r="F9" s="250"/>
      <c r="G9" s="250"/>
      <c r="H9" s="250"/>
      <c r="I9" s="250"/>
      <c r="J9" s="250"/>
      <c r="K9" s="250"/>
      <c r="L9" s="250"/>
      <c r="M9" s="250"/>
      <c r="N9" s="250"/>
      <c r="O9" s="250"/>
      <c r="P9" s="250"/>
      <c r="Q9" s="249"/>
      <c r="R9" s="249"/>
      <c r="S9" s="132"/>
      <c r="T9" s="250"/>
      <c r="U9" s="250"/>
      <c r="V9" s="80"/>
      <c r="W9" s="80"/>
      <c r="X9" s="120"/>
      <c r="Y9" s="80"/>
      <c r="Z9" s="121" t="s">
        <v>33</v>
      </c>
      <c r="AA9" s="121" t="s">
        <v>19</v>
      </c>
      <c r="AB9" s="137"/>
      <c r="AC9" s="285"/>
      <c r="AD9" s="269"/>
      <c r="AE9" s="281"/>
      <c r="AF9" s="280"/>
      <c r="AG9" s="137"/>
      <c r="AH9" s="280"/>
      <c r="AI9" s="280"/>
      <c r="AJ9" s="285"/>
      <c r="AK9" s="5" t="s">
        <v>17</v>
      </c>
      <c r="AL9" s="130" t="s">
        <v>33</v>
      </c>
      <c r="AM9" s="121" t="s">
        <v>483</v>
      </c>
      <c r="AN9" s="285"/>
      <c r="AO9" s="269"/>
      <c r="AP9" s="130" t="s">
        <v>33</v>
      </c>
      <c r="AQ9" s="122" t="s">
        <v>19</v>
      </c>
      <c r="AR9" s="280"/>
      <c r="AS9" s="250"/>
      <c r="AT9" s="52"/>
      <c r="AU9" s="39"/>
      <c r="AV9" s="39"/>
      <c r="AW9" s="39"/>
      <c r="AX9" s="39"/>
      <c r="AY9" s="39"/>
    </row>
    <row r="10" spans="1:51" ht="18.75" customHeight="1" x14ac:dyDescent="0.25">
      <c r="A10" s="130">
        <v>1</v>
      </c>
      <c r="B10" s="130">
        <v>2</v>
      </c>
      <c r="C10" s="130">
        <v>3</v>
      </c>
      <c r="D10" s="130">
        <v>3</v>
      </c>
      <c r="E10" s="130">
        <v>4</v>
      </c>
      <c r="F10" s="130">
        <v>5</v>
      </c>
      <c r="G10" s="130">
        <v>6</v>
      </c>
      <c r="H10" s="130">
        <v>7</v>
      </c>
      <c r="I10" s="130">
        <v>8</v>
      </c>
      <c r="J10" s="130">
        <v>9</v>
      </c>
      <c r="K10" s="130">
        <v>10</v>
      </c>
      <c r="L10" s="130">
        <v>11</v>
      </c>
      <c r="M10" s="130">
        <v>7</v>
      </c>
      <c r="N10" s="130">
        <v>8</v>
      </c>
      <c r="O10" s="130">
        <v>9</v>
      </c>
      <c r="P10" s="130">
        <v>10</v>
      </c>
      <c r="Q10" s="67">
        <v>11</v>
      </c>
      <c r="R10" s="67">
        <v>12</v>
      </c>
      <c r="S10" s="67"/>
      <c r="T10" s="131">
        <v>8</v>
      </c>
      <c r="U10" s="130">
        <v>16</v>
      </c>
      <c r="V10" s="130"/>
      <c r="W10" s="130"/>
      <c r="X10" s="130">
        <v>20</v>
      </c>
      <c r="Y10" s="130">
        <v>21</v>
      </c>
      <c r="Z10" s="130">
        <v>22</v>
      </c>
      <c r="AA10" s="130">
        <v>23</v>
      </c>
      <c r="AB10" s="130"/>
      <c r="AC10" s="130">
        <v>8</v>
      </c>
      <c r="AD10" s="130">
        <v>9</v>
      </c>
      <c r="AE10" s="130">
        <v>10</v>
      </c>
      <c r="AF10" s="130">
        <v>11</v>
      </c>
      <c r="AG10" s="130"/>
      <c r="AH10" s="130">
        <v>9</v>
      </c>
      <c r="AI10" s="130">
        <v>10</v>
      </c>
      <c r="AJ10" s="130">
        <v>11</v>
      </c>
      <c r="AK10" s="130">
        <v>12</v>
      </c>
      <c r="AL10" s="130">
        <v>13</v>
      </c>
      <c r="AM10" s="130">
        <v>14</v>
      </c>
      <c r="AN10" s="130">
        <v>15</v>
      </c>
      <c r="AO10" s="130">
        <v>16</v>
      </c>
      <c r="AP10" s="130">
        <v>17</v>
      </c>
      <c r="AQ10" s="130">
        <v>18</v>
      </c>
      <c r="AR10" s="130">
        <v>15</v>
      </c>
      <c r="AS10" s="130">
        <v>15</v>
      </c>
      <c r="AT10" s="52"/>
      <c r="AU10" s="39"/>
      <c r="AV10" s="39"/>
      <c r="AW10" s="39"/>
      <c r="AX10" s="39"/>
      <c r="AY10" s="39"/>
    </row>
    <row r="11" spans="1:51" s="42" customFormat="1" ht="24" customHeight="1" x14ac:dyDescent="0.25">
      <c r="A11" s="72"/>
      <c r="B11" s="123" t="s">
        <v>573</v>
      </c>
      <c r="C11" s="73"/>
      <c r="D11" s="68"/>
      <c r="E11" s="69"/>
      <c r="F11" s="128"/>
      <c r="G11" s="124"/>
      <c r="H11" s="70">
        <f>SUM(H12:H30)</f>
        <v>2650103.1949999998</v>
      </c>
      <c r="I11" s="70">
        <f t="shared" ref="I11:AM11" si="0">SUM(I12:I30)</f>
        <v>2606878.1949999998</v>
      </c>
      <c r="J11" s="70">
        <f t="shared" si="0"/>
        <v>0</v>
      </c>
      <c r="K11" s="70">
        <f t="shared" si="0"/>
        <v>0</v>
      </c>
      <c r="L11" s="70">
        <f t="shared" si="0"/>
        <v>0</v>
      </c>
      <c r="M11" s="70">
        <f t="shared" si="0"/>
        <v>20000</v>
      </c>
      <c r="N11" s="70">
        <f t="shared" si="0"/>
        <v>20000</v>
      </c>
      <c r="O11" s="70">
        <f t="shared" si="0"/>
        <v>0</v>
      </c>
      <c r="P11" s="70">
        <f t="shared" si="0"/>
        <v>0</v>
      </c>
      <c r="Q11" s="70">
        <f t="shared" si="0"/>
        <v>171725</v>
      </c>
      <c r="R11" s="70">
        <f t="shared" si="0"/>
        <v>22000</v>
      </c>
      <c r="S11" s="70">
        <f t="shared" si="0"/>
        <v>0</v>
      </c>
      <c r="T11" s="70">
        <f t="shared" si="0"/>
        <v>0</v>
      </c>
      <c r="U11" s="70">
        <f t="shared" si="0"/>
        <v>5000</v>
      </c>
      <c r="V11" s="70">
        <f t="shared" si="0"/>
        <v>5000</v>
      </c>
      <c r="W11" s="70">
        <f t="shared" si="0"/>
        <v>0</v>
      </c>
      <c r="X11" s="70">
        <f t="shared" si="0"/>
        <v>0</v>
      </c>
      <c r="Y11" s="70">
        <f t="shared" si="0"/>
        <v>0</v>
      </c>
      <c r="Z11" s="70">
        <f t="shared" si="0"/>
        <v>0</v>
      </c>
      <c r="AA11" s="70">
        <f t="shared" si="0"/>
        <v>0</v>
      </c>
      <c r="AB11" s="70">
        <f t="shared" si="0"/>
        <v>0</v>
      </c>
      <c r="AC11" s="70">
        <f t="shared" si="0"/>
        <v>0</v>
      </c>
      <c r="AD11" s="70">
        <f t="shared" si="0"/>
        <v>0</v>
      </c>
      <c r="AE11" s="70">
        <f t="shared" si="0"/>
        <v>0</v>
      </c>
      <c r="AF11" s="70">
        <f t="shared" si="0"/>
        <v>0</v>
      </c>
      <c r="AG11" s="70">
        <f t="shared" si="0"/>
        <v>0</v>
      </c>
      <c r="AH11" s="70">
        <f t="shared" si="0"/>
        <v>0</v>
      </c>
      <c r="AI11" s="70">
        <f t="shared" si="0"/>
        <v>0</v>
      </c>
      <c r="AJ11" s="70">
        <f t="shared" si="0"/>
        <v>2650103.1949999998</v>
      </c>
      <c r="AK11" s="70">
        <f>SUM(AK12:AK30)</f>
        <v>2606878.1949999998</v>
      </c>
      <c r="AL11" s="70">
        <f t="shared" si="0"/>
        <v>0</v>
      </c>
      <c r="AM11" s="70">
        <f t="shared" si="0"/>
        <v>0</v>
      </c>
      <c r="AN11" s="70">
        <f t="shared" ref="AN11:AR11" si="1">SUM(AN12:AN29)</f>
        <v>1523271.345</v>
      </c>
      <c r="AO11" s="70">
        <f t="shared" si="1"/>
        <v>20000</v>
      </c>
      <c r="AP11" s="70">
        <f t="shared" si="1"/>
        <v>0</v>
      </c>
      <c r="AQ11" s="70">
        <f t="shared" si="1"/>
        <v>0</v>
      </c>
      <c r="AR11" s="70">
        <f t="shared" si="1"/>
        <v>0</v>
      </c>
      <c r="AS11" s="74"/>
      <c r="AT11" s="41"/>
      <c r="AU11" s="41"/>
      <c r="AV11" s="41"/>
      <c r="AW11" s="41"/>
      <c r="AX11" s="41"/>
      <c r="AY11" s="41"/>
    </row>
    <row r="12" spans="1:51" ht="47.25" x14ac:dyDescent="0.25">
      <c r="A12" s="3">
        <v>1</v>
      </c>
      <c r="B12" s="92" t="s">
        <v>65</v>
      </c>
      <c r="C12" s="3" t="s">
        <v>46</v>
      </c>
      <c r="D12" s="93" t="s">
        <v>484</v>
      </c>
      <c r="E12" s="93" t="s">
        <v>71</v>
      </c>
      <c r="F12" s="2" t="s">
        <v>308</v>
      </c>
      <c r="G12" s="24"/>
      <c r="H12" s="24">
        <v>171725</v>
      </c>
      <c r="I12" s="24">
        <v>149000</v>
      </c>
      <c r="J12" s="24"/>
      <c r="K12" s="24"/>
      <c r="L12" s="24"/>
      <c r="M12" s="24"/>
      <c r="N12" s="24"/>
      <c r="O12" s="24"/>
      <c r="P12" s="24"/>
      <c r="Q12" s="24">
        <v>171725</v>
      </c>
      <c r="R12" s="24">
        <v>22000</v>
      </c>
      <c r="S12" s="24"/>
      <c r="T12" s="24"/>
      <c r="U12" s="24">
        <v>5000</v>
      </c>
      <c r="V12" s="24">
        <v>5000</v>
      </c>
      <c r="W12" s="24"/>
      <c r="X12" s="24"/>
      <c r="Y12" s="125"/>
      <c r="Z12" s="43"/>
      <c r="AA12" s="43"/>
      <c r="AB12" s="43"/>
      <c r="AC12" s="43"/>
      <c r="AD12" s="43"/>
      <c r="AE12" s="43"/>
      <c r="AF12" s="43"/>
      <c r="AG12" s="43"/>
      <c r="AH12" s="25"/>
      <c r="AI12" s="25"/>
      <c r="AJ12" s="24">
        <v>171725</v>
      </c>
      <c r="AK12" s="24">
        <v>149000</v>
      </c>
      <c r="AL12" s="43"/>
      <c r="AM12" s="43"/>
      <c r="AN12" s="43"/>
      <c r="AO12" s="43"/>
      <c r="AP12" s="43"/>
      <c r="AQ12" s="43"/>
      <c r="AR12" s="43"/>
      <c r="AS12" s="23"/>
    </row>
    <row r="13" spans="1:51" x14ac:dyDescent="0.25">
      <c r="A13" s="45">
        <v>2</v>
      </c>
      <c r="B13" s="8" t="s">
        <v>534</v>
      </c>
      <c r="C13" s="47"/>
      <c r="D13" s="3" t="s">
        <v>69</v>
      </c>
      <c r="E13" s="9" t="s">
        <v>485</v>
      </c>
      <c r="F13" s="2" t="s">
        <v>73</v>
      </c>
      <c r="G13" s="47"/>
      <c r="H13" s="71">
        <v>87826.98</v>
      </c>
      <c r="I13" s="71">
        <v>87826.98</v>
      </c>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v>0</v>
      </c>
      <c r="AI13" s="75"/>
      <c r="AJ13" s="71">
        <v>87826.98</v>
      </c>
      <c r="AK13" s="71">
        <v>87826.98</v>
      </c>
      <c r="AL13" s="75"/>
      <c r="AM13" s="75"/>
      <c r="AN13" s="71">
        <v>87826.98</v>
      </c>
      <c r="AO13" s="71"/>
      <c r="AP13" s="75"/>
      <c r="AQ13" s="75"/>
      <c r="AR13" s="2" t="s">
        <v>486</v>
      </c>
      <c r="AS13" s="47"/>
    </row>
    <row r="14" spans="1:51" x14ac:dyDescent="0.25">
      <c r="A14" s="3">
        <v>3</v>
      </c>
      <c r="B14" s="8" t="s">
        <v>487</v>
      </c>
      <c r="C14" s="47"/>
      <c r="D14" s="3" t="s">
        <v>46</v>
      </c>
      <c r="E14" s="9" t="s">
        <v>488</v>
      </c>
      <c r="F14" s="2" t="s">
        <v>73</v>
      </c>
      <c r="G14" s="47"/>
      <c r="H14" s="71">
        <v>10000</v>
      </c>
      <c r="I14" s="71">
        <v>10000</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1">
        <v>10000</v>
      </c>
      <c r="AK14" s="71">
        <v>10000</v>
      </c>
      <c r="AL14" s="75"/>
      <c r="AM14" s="75"/>
      <c r="AN14" s="71">
        <v>7900</v>
      </c>
      <c r="AO14" s="75"/>
      <c r="AP14" s="75"/>
      <c r="AQ14" s="75"/>
      <c r="AR14" s="2" t="s">
        <v>486</v>
      </c>
      <c r="AS14" s="47"/>
    </row>
    <row r="15" spans="1:51" ht="21" customHeight="1" x14ac:dyDescent="0.25">
      <c r="A15" s="45">
        <v>4</v>
      </c>
      <c r="B15" s="6" t="s">
        <v>447</v>
      </c>
      <c r="C15" s="47"/>
      <c r="D15" s="3" t="s">
        <v>434</v>
      </c>
      <c r="E15" s="2" t="s">
        <v>101</v>
      </c>
      <c r="F15" s="2" t="s">
        <v>73</v>
      </c>
      <c r="G15" s="47"/>
      <c r="H15" s="75">
        <v>9800</v>
      </c>
      <c r="I15" s="75">
        <v>9300</v>
      </c>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v>9800</v>
      </c>
      <c r="AK15" s="75">
        <v>9300</v>
      </c>
      <c r="AL15" s="75"/>
      <c r="AM15" s="75"/>
      <c r="AN15" s="75">
        <v>9800</v>
      </c>
      <c r="AO15" s="75"/>
      <c r="AP15" s="75"/>
      <c r="AQ15" s="75"/>
      <c r="AR15" s="2" t="s">
        <v>486</v>
      </c>
      <c r="AS15" s="47"/>
    </row>
    <row r="16" spans="1:51" ht="31.5" x14ac:dyDescent="0.25">
      <c r="A16" s="3">
        <v>5</v>
      </c>
      <c r="B16" s="15" t="s">
        <v>489</v>
      </c>
      <c r="C16" s="9" t="s">
        <v>490</v>
      </c>
      <c r="D16" s="11" t="s">
        <v>5</v>
      </c>
      <c r="E16" s="9" t="s">
        <v>6</v>
      </c>
      <c r="F16" s="2" t="s">
        <v>73</v>
      </c>
      <c r="G16" s="10"/>
      <c r="H16" s="126">
        <v>20000</v>
      </c>
      <c r="I16" s="126">
        <v>20000</v>
      </c>
      <c r="J16" s="126"/>
      <c r="K16" s="126"/>
      <c r="L16" s="126"/>
      <c r="M16" s="127">
        <f>N16+O16+P16</f>
        <v>20000</v>
      </c>
      <c r="N16" s="126">
        <v>20000</v>
      </c>
      <c r="O16" s="126"/>
      <c r="P16" s="126"/>
      <c r="Q16" s="127"/>
      <c r="R16" s="127"/>
      <c r="S16" s="127"/>
      <c r="T16" s="127"/>
      <c r="U16" s="127"/>
      <c r="V16" s="127"/>
      <c r="W16" s="127"/>
      <c r="X16" s="127"/>
      <c r="Y16" s="127"/>
      <c r="Z16" s="127"/>
      <c r="AA16" s="127"/>
      <c r="AB16" s="127"/>
      <c r="AC16" s="127"/>
      <c r="AD16" s="127"/>
      <c r="AE16" s="127"/>
      <c r="AF16" s="127"/>
      <c r="AG16" s="127"/>
      <c r="AH16" s="127"/>
      <c r="AI16" s="127"/>
      <c r="AJ16" s="126">
        <v>20000</v>
      </c>
      <c r="AK16" s="126">
        <v>20000</v>
      </c>
      <c r="AL16" s="127"/>
      <c r="AM16" s="127"/>
      <c r="AN16" s="126">
        <v>20000</v>
      </c>
      <c r="AO16" s="127"/>
      <c r="AP16" s="127"/>
      <c r="AQ16" s="127"/>
      <c r="AR16" s="2" t="s">
        <v>486</v>
      </c>
      <c r="AS16" s="43"/>
    </row>
    <row r="17" spans="1:51" ht="47.25" x14ac:dyDescent="0.25">
      <c r="A17" s="45">
        <v>6</v>
      </c>
      <c r="B17" s="15" t="s">
        <v>445</v>
      </c>
      <c r="C17" s="43"/>
      <c r="D17" s="15" t="s">
        <v>149</v>
      </c>
      <c r="E17" s="11" t="s">
        <v>443</v>
      </c>
      <c r="F17" s="2" t="s">
        <v>73</v>
      </c>
      <c r="G17" s="43"/>
      <c r="H17" s="25">
        <v>288000</v>
      </c>
      <c r="I17" s="25">
        <v>278000</v>
      </c>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25">
        <v>288000</v>
      </c>
      <c r="AK17" s="25">
        <v>278000</v>
      </c>
      <c r="AL17" s="43"/>
      <c r="AM17" s="43"/>
      <c r="AN17" s="25">
        <f>7.2*40000</f>
        <v>288000</v>
      </c>
      <c r="AO17" s="25">
        <v>10000</v>
      </c>
      <c r="AP17" s="43"/>
      <c r="AQ17" s="43"/>
      <c r="AR17" s="2" t="s">
        <v>486</v>
      </c>
      <c r="AS17" s="43"/>
    </row>
    <row r="18" spans="1:51" ht="37.5" customHeight="1" x14ac:dyDescent="0.25">
      <c r="A18" s="3">
        <v>7</v>
      </c>
      <c r="B18" s="15" t="s">
        <v>166</v>
      </c>
      <c r="C18" s="43"/>
      <c r="D18" s="3" t="s">
        <v>5</v>
      </c>
      <c r="E18" s="11" t="s">
        <v>510</v>
      </c>
      <c r="F18" s="2" t="s">
        <v>73</v>
      </c>
      <c r="G18" s="43"/>
      <c r="H18" s="25">
        <v>77000</v>
      </c>
      <c r="I18" s="25">
        <v>72000</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25">
        <v>77000</v>
      </c>
      <c r="AK18" s="25">
        <v>72000</v>
      </c>
      <c r="AL18" s="43"/>
      <c r="AM18" s="43"/>
      <c r="AN18" s="25">
        <f>3.5*22000</f>
        <v>77000</v>
      </c>
      <c r="AO18" s="25">
        <v>5000</v>
      </c>
      <c r="AP18" s="43"/>
      <c r="AQ18" s="43"/>
      <c r="AR18" s="2" t="s">
        <v>486</v>
      </c>
      <c r="AS18" s="43"/>
    </row>
    <row r="19" spans="1:51" ht="42.75" customHeight="1" x14ac:dyDescent="0.25">
      <c r="A19" s="45">
        <v>8</v>
      </c>
      <c r="B19" s="10" t="s">
        <v>446</v>
      </c>
      <c r="C19" s="43"/>
      <c r="D19" s="3" t="s">
        <v>5</v>
      </c>
      <c r="E19" s="11" t="s">
        <v>511</v>
      </c>
      <c r="F19" s="2" t="s">
        <v>73</v>
      </c>
      <c r="G19" s="43"/>
      <c r="H19" s="25">
        <v>70400</v>
      </c>
      <c r="I19" s="25">
        <v>65400</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25">
        <v>70400</v>
      </c>
      <c r="AK19" s="25">
        <v>65400</v>
      </c>
      <c r="AL19" s="43"/>
      <c r="AM19" s="43"/>
      <c r="AN19" s="25">
        <f>3.2*22000</f>
        <v>70400</v>
      </c>
      <c r="AO19" s="25">
        <v>5000</v>
      </c>
      <c r="AP19" s="43"/>
      <c r="AQ19" s="43"/>
      <c r="AR19" s="2" t="s">
        <v>486</v>
      </c>
      <c r="AS19" s="43"/>
    </row>
    <row r="20" spans="1:51" ht="47.25" customHeight="1" x14ac:dyDescent="0.25">
      <c r="A20" s="3">
        <v>9</v>
      </c>
      <c r="B20" s="10" t="s">
        <v>491</v>
      </c>
      <c r="C20" s="43"/>
      <c r="D20" s="3" t="s">
        <v>5</v>
      </c>
      <c r="E20" s="11" t="s">
        <v>492</v>
      </c>
      <c r="F20" s="2" t="s">
        <v>73</v>
      </c>
      <c r="G20" s="43"/>
      <c r="H20" s="25">
        <v>450000</v>
      </c>
      <c r="I20" s="25">
        <v>450000</v>
      </c>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25">
        <v>450000</v>
      </c>
      <c r="AK20" s="25">
        <v>450000</v>
      </c>
      <c r="AL20" s="43"/>
      <c r="AM20" s="43"/>
      <c r="AN20" s="25"/>
      <c r="AO20" s="25"/>
      <c r="AP20" s="43"/>
      <c r="AQ20" s="43"/>
      <c r="AR20" s="2"/>
      <c r="AS20" s="43"/>
    </row>
    <row r="21" spans="1:51" ht="45.75" customHeight="1" x14ac:dyDescent="0.25">
      <c r="A21" s="45">
        <v>10</v>
      </c>
      <c r="B21" s="10" t="s">
        <v>536</v>
      </c>
      <c r="C21" s="47"/>
      <c r="D21" s="3" t="s">
        <v>514</v>
      </c>
      <c r="E21" s="11" t="s">
        <v>493</v>
      </c>
      <c r="F21" s="2" t="s">
        <v>73</v>
      </c>
      <c r="G21" s="47"/>
      <c r="H21" s="71">
        <v>86361.625</v>
      </c>
      <c r="I21" s="71">
        <v>86361.625</v>
      </c>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1">
        <v>86361.625</v>
      </c>
      <c r="AK21" s="71">
        <v>86361.625</v>
      </c>
      <c r="AL21" s="75"/>
      <c r="AM21" s="75"/>
      <c r="AN21" s="71">
        <v>86361.625</v>
      </c>
      <c r="AO21" s="75"/>
      <c r="AP21" s="75"/>
      <c r="AQ21" s="75"/>
      <c r="AR21" s="2" t="s">
        <v>486</v>
      </c>
      <c r="AS21" s="47"/>
    </row>
    <row r="22" spans="1:51" ht="45" customHeight="1" x14ac:dyDescent="0.25">
      <c r="A22" s="3">
        <v>11</v>
      </c>
      <c r="B22" s="8" t="s">
        <v>512</v>
      </c>
      <c r="C22" s="47"/>
      <c r="D22" s="3" t="s">
        <v>515</v>
      </c>
      <c r="E22" s="9" t="s">
        <v>494</v>
      </c>
      <c r="F22" s="2" t="s">
        <v>73</v>
      </c>
      <c r="G22" s="47"/>
      <c r="H22" s="71">
        <v>95000</v>
      </c>
      <c r="I22" s="71">
        <v>95000</v>
      </c>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1">
        <v>95000</v>
      </c>
      <c r="AK22" s="71">
        <v>95000</v>
      </c>
      <c r="AL22" s="75"/>
      <c r="AM22" s="75"/>
      <c r="AN22" s="71">
        <v>95000</v>
      </c>
      <c r="AO22" s="71"/>
      <c r="AP22" s="75"/>
      <c r="AQ22" s="75"/>
      <c r="AR22" s="2" t="s">
        <v>486</v>
      </c>
      <c r="AS22" s="47"/>
    </row>
    <row r="23" spans="1:51" ht="42.75" customHeight="1" x14ac:dyDescent="0.25">
      <c r="A23" s="45">
        <v>12</v>
      </c>
      <c r="B23" s="8" t="s">
        <v>513</v>
      </c>
      <c r="C23" s="47"/>
      <c r="D23" s="3" t="s">
        <v>515</v>
      </c>
      <c r="E23" s="9" t="s">
        <v>495</v>
      </c>
      <c r="F23" s="2" t="s">
        <v>73</v>
      </c>
      <c r="G23" s="47"/>
      <c r="H23" s="71">
        <v>46432.89</v>
      </c>
      <c r="I23" s="71">
        <v>46432.89</v>
      </c>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1">
        <v>46432.89</v>
      </c>
      <c r="AK23" s="71">
        <v>46432.89</v>
      </c>
      <c r="AL23" s="75"/>
      <c r="AM23" s="75"/>
      <c r="AN23" s="71">
        <v>46432.89</v>
      </c>
      <c r="AO23" s="71"/>
      <c r="AP23" s="75"/>
      <c r="AQ23" s="75"/>
      <c r="AR23" s="2" t="s">
        <v>486</v>
      </c>
      <c r="AS23" s="47"/>
    </row>
    <row r="24" spans="1:51" ht="31.5" x14ac:dyDescent="0.25">
      <c r="A24" s="3">
        <v>13</v>
      </c>
      <c r="B24" s="8" t="s">
        <v>496</v>
      </c>
      <c r="C24" s="47"/>
      <c r="D24" s="3" t="s">
        <v>497</v>
      </c>
      <c r="E24" s="9" t="s">
        <v>498</v>
      </c>
      <c r="F24" s="2" t="s">
        <v>73</v>
      </c>
      <c r="G24" s="47"/>
      <c r="H24" s="71">
        <v>458091.7</v>
      </c>
      <c r="I24" s="71">
        <v>458091.7</v>
      </c>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v>0</v>
      </c>
      <c r="AI24" s="75"/>
      <c r="AJ24" s="71">
        <v>458091.7</v>
      </c>
      <c r="AK24" s="71">
        <v>458091.7</v>
      </c>
      <c r="AL24" s="75"/>
      <c r="AM24" s="75"/>
      <c r="AN24" s="71">
        <v>458091.7</v>
      </c>
      <c r="AO24" s="71"/>
      <c r="AP24" s="75"/>
      <c r="AQ24" s="75"/>
      <c r="AR24" s="2" t="s">
        <v>486</v>
      </c>
      <c r="AS24" s="47"/>
    </row>
    <row r="25" spans="1:51" ht="31.5" x14ac:dyDescent="0.25">
      <c r="A25" s="45">
        <v>14</v>
      </c>
      <c r="B25" s="8" t="s">
        <v>499</v>
      </c>
      <c r="C25" s="47"/>
      <c r="D25" s="3" t="s">
        <v>500</v>
      </c>
      <c r="E25" s="9" t="s">
        <v>501</v>
      </c>
      <c r="F25" s="2" t="s">
        <v>73</v>
      </c>
      <c r="G25" s="47"/>
      <c r="H25" s="71">
        <v>96000</v>
      </c>
      <c r="I25" s="71">
        <v>96000</v>
      </c>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v>0</v>
      </c>
      <c r="AI25" s="75"/>
      <c r="AJ25" s="71">
        <v>96000</v>
      </c>
      <c r="AK25" s="71">
        <v>96000</v>
      </c>
      <c r="AL25" s="75"/>
      <c r="AM25" s="75"/>
      <c r="AN25" s="71">
        <v>96046.15</v>
      </c>
      <c r="AO25" s="71"/>
      <c r="AP25" s="75"/>
      <c r="AQ25" s="75"/>
      <c r="AR25" s="2" t="s">
        <v>486</v>
      </c>
      <c r="AS25" s="47"/>
    </row>
    <row r="26" spans="1:51" ht="47.25" x14ac:dyDescent="0.25">
      <c r="A26" s="3">
        <v>15</v>
      </c>
      <c r="B26" s="15" t="s">
        <v>537</v>
      </c>
      <c r="C26" s="43"/>
      <c r="D26" s="3" t="s">
        <v>502</v>
      </c>
      <c r="E26" s="44" t="s">
        <v>503</v>
      </c>
      <c r="F26" s="2" t="s">
        <v>73</v>
      </c>
      <c r="G26" s="43"/>
      <c r="H26" s="127">
        <v>150000</v>
      </c>
      <c r="I26" s="127">
        <v>150000</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127">
        <v>150000</v>
      </c>
      <c r="AK26" s="127">
        <v>150000</v>
      </c>
      <c r="AL26" s="43"/>
      <c r="AM26" s="43"/>
      <c r="AN26" s="127">
        <v>150000</v>
      </c>
      <c r="AO26" s="43"/>
      <c r="AP26" s="43"/>
      <c r="AQ26" s="43"/>
      <c r="AR26" s="2" t="s">
        <v>486</v>
      </c>
      <c r="AS26" s="43"/>
    </row>
    <row r="27" spans="1:51" ht="31.5" x14ac:dyDescent="0.25">
      <c r="A27" s="45">
        <v>16</v>
      </c>
      <c r="B27" s="14" t="s">
        <v>504</v>
      </c>
      <c r="C27" s="43"/>
      <c r="D27" s="44" t="s">
        <v>77</v>
      </c>
      <c r="E27" s="44" t="s">
        <v>567</v>
      </c>
      <c r="F27" s="2" t="s">
        <v>73</v>
      </c>
      <c r="G27" s="43"/>
      <c r="H27" s="127">
        <v>30412</v>
      </c>
      <c r="I27" s="127">
        <v>30412</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127">
        <v>30412</v>
      </c>
      <c r="AK27" s="127">
        <v>30412</v>
      </c>
      <c r="AL27" s="43"/>
      <c r="AM27" s="43"/>
      <c r="AN27" s="127">
        <v>30412</v>
      </c>
      <c r="AO27" s="43"/>
      <c r="AP27" s="43"/>
      <c r="AQ27" s="43"/>
      <c r="AR27" s="2" t="s">
        <v>486</v>
      </c>
      <c r="AS27" s="43"/>
    </row>
    <row r="28" spans="1:51" ht="24" customHeight="1" x14ac:dyDescent="0.25">
      <c r="A28" s="138">
        <v>17</v>
      </c>
      <c r="B28" s="139" t="s">
        <v>505</v>
      </c>
      <c r="C28" s="140"/>
      <c r="D28" s="138" t="s">
        <v>70</v>
      </c>
      <c r="E28" s="141" t="s">
        <v>506</v>
      </c>
      <c r="F28" s="142" t="s">
        <v>73</v>
      </c>
      <c r="G28" s="140"/>
      <c r="H28" s="143">
        <v>87500</v>
      </c>
      <c r="I28" s="143">
        <v>87500</v>
      </c>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3">
        <v>87500</v>
      </c>
      <c r="AK28" s="143">
        <v>87500</v>
      </c>
      <c r="AL28" s="144"/>
      <c r="AM28" s="144"/>
      <c r="AN28" s="145"/>
      <c r="AO28" s="145"/>
      <c r="AP28" s="144"/>
      <c r="AQ28" s="144"/>
      <c r="AR28" s="142" t="s">
        <v>486</v>
      </c>
      <c r="AS28" s="140"/>
      <c r="AT28" s="39"/>
      <c r="AU28" s="39"/>
      <c r="AV28" s="39"/>
      <c r="AW28" s="39"/>
      <c r="AX28" s="39"/>
      <c r="AY28" s="39"/>
    </row>
    <row r="29" spans="1:51" ht="68.25" customHeight="1" x14ac:dyDescent="0.25">
      <c r="A29" s="45">
        <v>18</v>
      </c>
      <c r="B29" s="32" t="s">
        <v>507</v>
      </c>
      <c r="C29" s="43"/>
      <c r="D29" s="3" t="s">
        <v>508</v>
      </c>
      <c r="E29" s="17" t="s">
        <v>509</v>
      </c>
      <c r="F29" s="2" t="s">
        <v>73</v>
      </c>
      <c r="G29" s="43"/>
      <c r="H29" s="83">
        <f>25000*6.4</f>
        <v>160000</v>
      </c>
      <c r="I29" s="83">
        <f>25000*6.4</f>
        <v>160000</v>
      </c>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83">
        <f>25000*6.4</f>
        <v>160000</v>
      </c>
      <c r="AK29" s="83">
        <f>25000*6.4</f>
        <v>160000</v>
      </c>
      <c r="AL29" s="43"/>
      <c r="AM29" s="43"/>
      <c r="AN29" s="43"/>
      <c r="AO29" s="43"/>
      <c r="AP29" s="43"/>
      <c r="AQ29" s="43"/>
      <c r="AR29" s="2" t="s">
        <v>486</v>
      </c>
      <c r="AS29" s="43"/>
    </row>
    <row r="30" spans="1:51" ht="35.25" customHeight="1" x14ac:dyDescent="0.25">
      <c r="A30" s="146">
        <v>19</v>
      </c>
      <c r="B30" s="147" t="s">
        <v>538</v>
      </c>
      <c r="C30" s="147"/>
      <c r="D30" s="148" t="s">
        <v>539</v>
      </c>
      <c r="E30" s="149" t="s">
        <v>560</v>
      </c>
      <c r="F30" s="150" t="s">
        <v>73</v>
      </c>
      <c r="G30" s="147"/>
      <c r="H30" s="151">
        <v>255553</v>
      </c>
      <c r="I30" s="151">
        <v>255553</v>
      </c>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51">
        <v>255553</v>
      </c>
      <c r="AK30" s="151">
        <v>255553</v>
      </c>
      <c r="AL30" s="147"/>
      <c r="AM30" s="147"/>
      <c r="AN30" s="147"/>
      <c r="AO30" s="147"/>
      <c r="AP30" s="147"/>
      <c r="AQ30" s="147"/>
      <c r="AR30" s="147"/>
      <c r="AS30" s="147"/>
    </row>
  </sheetData>
  <mergeCells count="51">
    <mergeCell ref="A1:AS1"/>
    <mergeCell ref="A2:AS2"/>
    <mergeCell ref="A3:AS3"/>
    <mergeCell ref="AE4:AS4"/>
    <mergeCell ref="A5:A9"/>
    <mergeCell ref="B5:B9"/>
    <mergeCell ref="C5:C9"/>
    <mergeCell ref="D5:D9"/>
    <mergeCell ref="E5:E9"/>
    <mergeCell ref="F5:F9"/>
    <mergeCell ref="AR5:AR9"/>
    <mergeCell ref="AS5:AS9"/>
    <mergeCell ref="G7:G9"/>
    <mergeCell ref="H7:I7"/>
    <mergeCell ref="J7:J9"/>
    <mergeCell ref="K7:L7"/>
    <mergeCell ref="M7:N7"/>
    <mergeCell ref="G5:I6"/>
    <mergeCell ref="J5:L6"/>
    <mergeCell ref="M5:R6"/>
    <mergeCell ref="T5:T9"/>
    <mergeCell ref="H8:H9"/>
    <mergeCell ref="I8:I9"/>
    <mergeCell ref="K8:K9"/>
    <mergeCell ref="L8:L9"/>
    <mergeCell ref="M8:M9"/>
    <mergeCell ref="N8:N9"/>
    <mergeCell ref="U5:U9"/>
    <mergeCell ref="AC5:AE6"/>
    <mergeCell ref="O7:P7"/>
    <mergeCell ref="Q7:R7"/>
    <mergeCell ref="AC7:AC9"/>
    <mergeCell ref="AE8:AE9"/>
    <mergeCell ref="AD8:AD9"/>
    <mergeCell ref="AD7:AE7"/>
    <mergeCell ref="O8:O9"/>
    <mergeCell ref="P8:P9"/>
    <mergeCell ref="Q8:Q9"/>
    <mergeCell ref="R8:R9"/>
    <mergeCell ref="AO7:AQ7"/>
    <mergeCell ref="AK8:AM8"/>
    <mergeCell ref="AO8:AO9"/>
    <mergeCell ref="AP8:AQ8"/>
    <mergeCell ref="AF5:AF9"/>
    <mergeCell ref="AH5:AI6"/>
    <mergeCell ref="AJ5:AM6"/>
    <mergeCell ref="AH7:AH9"/>
    <mergeCell ref="AI7:AI9"/>
    <mergeCell ref="AJ7:AJ9"/>
    <mergeCell ref="AK7:AM7"/>
    <mergeCell ref="AN7:AN9"/>
  </mergeCells>
  <pageMargins left="0.25" right="0.25" top="0.55000000000000004" bottom="0.35" header="0.31496062992126" footer="0.31496062992126"/>
  <pageSetup paperSize="9" scale="6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03-Bố sung DM</vt:lpstr>
      <vt:lpstr>Biểu 01</vt:lpstr>
      <vt:lpstr>Biểu 02</vt:lpstr>
      <vt:lpstr>'03-Bố sung DM'!Print_Titles</vt:lpstr>
      <vt:lpstr>'Biểu 01'!Print_Titles</vt:lpstr>
      <vt:lpstr>'Biểu 02'!Print_Titles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An</dc:creator>
  <cp:lastModifiedBy>Admin</cp:lastModifiedBy>
  <cp:lastPrinted>2023-08-28T07:06:21Z</cp:lastPrinted>
  <dcterms:created xsi:type="dcterms:W3CDTF">2016-07-08T07:51:29Z</dcterms:created>
  <dcterms:modified xsi:type="dcterms:W3CDTF">2023-09-05T04:23:58Z</dcterms:modified>
</cp:coreProperties>
</file>