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foxz" sheetId="1" state="veryHidden" r:id="rId1"/>
    <sheet name="Biểu huyện" sheetId="2" r:id="rId2"/>
  </sheets>
  <definedNames/>
  <calcPr fullCalcOnLoad="1"/>
</workbook>
</file>

<file path=xl/sharedStrings.xml><?xml version="1.0" encoding="utf-8"?>
<sst xmlns="http://schemas.openxmlformats.org/spreadsheetml/2006/main" count="560" uniqueCount="306">
  <si>
    <t>PHỤ LỤC 01</t>
  </si>
  <si>
    <t>TT</t>
  </si>
  <si>
    <t>Chỉ tiêu</t>
  </si>
  <si>
    <t>Đơn vị tính</t>
  </si>
  <si>
    <t>Kế hoạch năm 2022</t>
  </si>
  <si>
    <t>A</t>
  </si>
  <si>
    <t>CHỈ TIÊU KINH TẾ</t>
  </si>
  <si>
    <t>Tổng giá trị sản xuất theo giá so sánh 2010</t>
  </si>
  <si>
    <t>Tỷ đồng</t>
  </si>
  <si>
    <t xml:space="preserve"> - Nông - Lâm - Thủy sản</t>
  </si>
  <si>
    <t xml:space="preserve"> - Công nghiệp - xây dựng</t>
  </si>
  <si>
    <t xml:space="preserve"> - Dịch vụ</t>
  </si>
  <si>
    <t>Tổng giá trị sản xuất theo giá hiện hành</t>
  </si>
  <si>
    <t>Cơ cấu tổng giá trị sản xuất theo giá hiện hành</t>
  </si>
  <si>
    <t>%</t>
  </si>
  <si>
    <t>Thu nhập bình quân đầu người</t>
  </si>
  <si>
    <t>Tr. đồng</t>
  </si>
  <si>
    <t xml:space="preserve">Tổng thu ngân sách Nhà nước (Ngân sách huyện và xã hưởng) </t>
  </si>
  <si>
    <t>Tổng chi ngân sách Nhà nước</t>
  </si>
  <si>
    <t>Công nghiệp</t>
  </si>
  <si>
    <t>-</t>
  </si>
  <si>
    <t xml:space="preserve"> Điện sản xuất</t>
  </si>
  <si>
    <t>Triệu Kw/h</t>
  </si>
  <si>
    <t xml:space="preserve"> Điện thương phẩm </t>
  </si>
  <si>
    <t xml:space="preserve"> Nước máy</t>
  </si>
  <si>
    <t xml:space="preserve"> M3</t>
  </si>
  <si>
    <t>Tổng mức bán lẻ hàng hóa và doanh thu dịch vụ</t>
  </si>
  <si>
    <t>Số xã đạt chuẩn nông thôn mới (lũy kế)</t>
  </si>
  <si>
    <t>Xã</t>
  </si>
  <si>
    <t>Hợp tác xã</t>
  </si>
  <si>
    <t>Tổng số  hợp tác xã</t>
  </si>
  <si>
    <t>+ Số hợp tác xã thành lập mới</t>
  </si>
  <si>
    <t>0</t>
  </si>
  <si>
    <t>Tổng số lao động trong hợp tác xã</t>
  </si>
  <si>
    <t>Người</t>
  </si>
  <si>
    <t xml:space="preserve">Tổ hợp tác </t>
  </si>
  <si>
    <t>Tổng số tổ hợp tác</t>
  </si>
  <si>
    <t>Tổ hợp tác</t>
  </si>
  <si>
    <t xml:space="preserve">Tổng số thành viên tổ hợp tác </t>
  </si>
  <si>
    <t>Thành viên</t>
  </si>
  <si>
    <t>Du lịch</t>
  </si>
  <si>
    <t>Tổng lượt khách</t>
  </si>
  <si>
    <t>L/khách</t>
  </si>
  <si>
    <t>Tổng doanh thu ngành du lịch</t>
  </si>
  <si>
    <t>B</t>
  </si>
  <si>
    <t>CHỈ TIÊU VĂN HÓA-XÃ HỘI</t>
  </si>
  <si>
    <t>1.</t>
  </si>
  <si>
    <t xml:space="preserve">Dân số trung bình </t>
  </si>
  <si>
    <t>2.</t>
  </si>
  <si>
    <t>Tỷ lệ tăng dân số tự nhiên</t>
  </si>
  <si>
    <t>3.</t>
  </si>
  <si>
    <t>Tổng số hộ trên địa bàn</t>
  </si>
  <si>
    <t>Hộ</t>
  </si>
  <si>
    <t>4.</t>
  </si>
  <si>
    <t>Giáo dục</t>
  </si>
  <si>
    <t>4.1</t>
  </si>
  <si>
    <t xml:space="preserve">Tổng số học sinh đầu năm học </t>
  </si>
  <si>
    <t>Học sinh</t>
  </si>
  <si>
    <t>Trong đó: Tổng số học sinh huyện quản lý</t>
  </si>
  <si>
    <t>4.2</t>
  </si>
  <si>
    <t>Tỷ lệ trẻ em trong độ tuổi đi học mẫu giáo</t>
  </si>
  <si>
    <t>4.3</t>
  </si>
  <si>
    <t>Tỷ lệ trẻ em trong độ tuổi đi nhà trẻ</t>
  </si>
  <si>
    <t>4.4</t>
  </si>
  <si>
    <t>Tỷ lệ học sinh đi học đúng độ tuổi</t>
  </si>
  <si>
    <t>Tiểu học</t>
  </si>
  <si>
    <t>Trung học cơ sở</t>
  </si>
  <si>
    <t>4.5</t>
  </si>
  <si>
    <t>Số trường đạt chuẩn quốc gia</t>
  </si>
  <si>
    <t>Trường</t>
  </si>
  <si>
    <t>27/41</t>
  </si>
  <si>
    <t>4.6</t>
  </si>
  <si>
    <t>Tỷ lệ trường đạt chuẩn quốc gia</t>
  </si>
  <si>
    <t>+</t>
  </si>
  <si>
    <t>Số trường mầm non đạt chuẩn</t>
  </si>
  <si>
    <t>10/15</t>
  </si>
  <si>
    <t>Tỷ lệ</t>
  </si>
  <si>
    <t>Số trường tiểu học đạt chuẩn</t>
  </si>
  <si>
    <t>10/14</t>
  </si>
  <si>
    <t>Số trường THCS đạt chuẩn</t>
  </si>
  <si>
    <t>3/7</t>
  </si>
  <si>
    <t>Số trường TH và THCS đạt chuẩn</t>
  </si>
  <si>
    <t>4/5</t>
  </si>
  <si>
    <t>4.7</t>
  </si>
  <si>
    <t xml:space="preserve">Bổ túc văn hoá THPT </t>
  </si>
  <si>
    <t>4.8</t>
  </si>
  <si>
    <t>Tỷ lệ học sinh tốt nghiệp THCS tiếp tục học THPT, bổ túc và học nghề</t>
  </si>
  <si>
    <t>5.</t>
  </si>
  <si>
    <t>Y tế</t>
  </si>
  <si>
    <t>5.1</t>
  </si>
  <si>
    <t>Tổng số giường bệnh</t>
  </si>
  <si>
    <t>Giường</t>
  </si>
  <si>
    <t>Giường bệnh tại TTYT</t>
  </si>
  <si>
    <t>Giường lưu tại trạm y tế</t>
  </si>
  <si>
    <t>5.2</t>
  </si>
  <si>
    <t>Số giường bệnh/ 1 vạn dân</t>
  </si>
  <si>
    <t>Giường/vạn dân</t>
  </si>
  <si>
    <t>5.3</t>
  </si>
  <si>
    <t>Số bác sỹ/ 1 vạn dân</t>
  </si>
  <si>
    <t>Bác sỹ</t>
  </si>
  <si>
    <t>5.4</t>
  </si>
  <si>
    <t>Tỷ lệ xã đạt chuẩn bộ tiêu chí quốc gia về y tế xã giai đoạn 2011-2020</t>
  </si>
  <si>
    <t>5.5</t>
  </si>
  <si>
    <t>Tỷ lệ xã, phường, thị trấn có bác sỹ</t>
  </si>
  <si>
    <t>5.6</t>
  </si>
  <si>
    <t>Tỷ lệ trẻ em dưới 5 tuổi suy dinh dưỡng</t>
  </si>
  <si>
    <t>5.7</t>
  </si>
  <si>
    <t>Tỷ lệ bao phủ bảo hiểm y tế</t>
  </si>
  <si>
    <t>5.8</t>
  </si>
  <si>
    <t>Số người tham gia BHXH tự nguyện</t>
  </si>
  <si>
    <t>5.9</t>
  </si>
  <si>
    <t>Số người tham gia BHXH bắt buộc</t>
  </si>
  <si>
    <t>5.10</t>
  </si>
  <si>
    <t>Tỷ lệ bao phủ bảo hiểm y tế/dân số trung bình</t>
  </si>
  <si>
    <t>5.11</t>
  </si>
  <si>
    <t>Tỷ lệ bao phủ bảo hiểm xã hội/lực lượng lao động tham gia</t>
  </si>
  <si>
    <t>5.12</t>
  </si>
  <si>
    <t>Tỷ lệ bao phủ bảo hiểm xã hội tự nguyện/ lực lượng lao động tham gia</t>
  </si>
  <si>
    <t>5.13</t>
  </si>
  <si>
    <t>Tỷ lệ bao phủ bảo hiểm thất nghiệp/lực lượng lao động tham gia</t>
  </si>
  <si>
    <t>6.</t>
  </si>
  <si>
    <t>Văn hóa - Thông tin</t>
  </si>
  <si>
    <t>6.1</t>
  </si>
  <si>
    <t>Số xã, thị trấn có nhà văn hoá, thư viện</t>
  </si>
  <si>
    <t>xã, thị trấn</t>
  </si>
  <si>
    <t>cuốn</t>
  </si>
  <si>
    <t>6.2</t>
  </si>
  <si>
    <t>Tỷ lệ thôn, làng, TDP đạt danh hiệu văn hóa</t>
  </si>
  <si>
    <t>6.3</t>
  </si>
  <si>
    <t>Tỷ lệ gia đình đạt danh hiệu "Gia đình văn hóa"</t>
  </si>
  <si>
    <t>6.4</t>
  </si>
  <si>
    <t>Tỷ lệ cơ quan, đơn vị đạt, giữ vững cơ quan văn hóa</t>
  </si>
  <si>
    <t>6.5</t>
  </si>
  <si>
    <t>Tổng số giờ phát thanh trên địa bàn huyện</t>
  </si>
  <si>
    <t>giờ</t>
  </si>
  <si>
    <t>6.6</t>
  </si>
  <si>
    <t>Số buổi chiếu bóng phục vụ vùng cao</t>
  </si>
  <si>
    <t>buổi</t>
  </si>
  <si>
    <t>6.7</t>
  </si>
  <si>
    <t>Số hộ xem được Đài Truyền hình Việt Nam</t>
  </si>
  <si>
    <t>6.8</t>
  </si>
  <si>
    <t>Số hộ nghe được Đài Tiếng nói Việt Nam</t>
  </si>
  <si>
    <t>6.9</t>
  </si>
  <si>
    <t>Tỷ lệ xã, thị trấn có nhà văn hóa</t>
  </si>
  <si>
    <t>7.</t>
  </si>
  <si>
    <t>7.1</t>
  </si>
  <si>
    <t>Số hộ nghèo</t>
  </si>
  <si>
    <t>Tỷ lệ hộ nghèo</t>
  </si>
  <si>
    <t>7.2</t>
  </si>
  <si>
    <t>Số hộ cận nghèo</t>
  </si>
  <si>
    <t>Tỷ lệ hộ cận nghèo</t>
  </si>
  <si>
    <t>7.3</t>
  </si>
  <si>
    <t>Đào tạo nghề cho lao động nông thôn</t>
  </si>
  <si>
    <t>7.4</t>
  </si>
  <si>
    <t>Số lao động được giải quyết việc làm trong năm</t>
  </si>
  <si>
    <t>7.5</t>
  </si>
  <si>
    <t>Tỷ lệ lao động được đào tạo so với tổng số lao động</t>
  </si>
  <si>
    <t>7.6</t>
  </si>
  <si>
    <t xml:space="preserve">Số xã, phường, thị trấn triển khai chương trình hành động vì  trẻ em </t>
  </si>
  <si>
    <t>Tỷ lệ hộ dân được sử dụng điện</t>
  </si>
  <si>
    <t>Tỷ lệ hộ dân tộc thiểu số có đất ở</t>
  </si>
  <si>
    <t>Tỷ lệ hộ dân tộc thiểu số có đất sản xuất</t>
  </si>
  <si>
    <t>C</t>
  </si>
  <si>
    <t>CHỈ TIÊU MÔI TRƯỜNG</t>
  </si>
  <si>
    <t>1.1</t>
  </si>
  <si>
    <t>Tỷ lệ dân cư nông thôn sử dụng nước hợp vệ sinh</t>
  </si>
  <si>
    <t>11.2</t>
  </si>
  <si>
    <t>Tỷ lệ hộ gia đình ở khu vực đô thị được sử dụng nước sinh hoạt hợp vệ sinh</t>
  </si>
  <si>
    <t>11.3</t>
  </si>
  <si>
    <t>Tỷ lệ độ che phủ rừng (không tính diện tích cây cao su)</t>
  </si>
  <si>
    <t>11.4</t>
  </si>
  <si>
    <t>Tỷ lệ chất thải rắn được thu gom, xử lý ở đô thị</t>
  </si>
  <si>
    <t>Tỷ lệ rác thải sinh hoạt ở đô thị được thu gom và xử lý chuẩn (xử lý theo công nghiệp hiện đại)</t>
  </si>
  <si>
    <t>Tỷ lệ rác thải sinh hoạt ở nông thôn được thu gom và xử lý chuẩn (xử lý theo công nghiệp hiện đại)</t>
  </si>
  <si>
    <t>11.5</t>
  </si>
  <si>
    <t>Tỷ lệ cơ sở sản xuất mới xây dựng sử dụng sử dụng công nghệ sạch hoặc có thiết bị xử lý ô nhiễm môi trường</t>
  </si>
  <si>
    <t>11.6</t>
  </si>
  <si>
    <t>Tỷ lệ cụm công nghiệp đang hoạt động có hệ thống xử lý nước thải tập trung đạt tiêu chuẩn môi trường</t>
  </si>
  <si>
    <t>11.7</t>
  </si>
  <si>
    <t xml:space="preserve">Tỷ lệ cơ sở sản xuất kinh doanh đạt tiêu chuẩn về môi trường </t>
  </si>
  <si>
    <t>11.8</t>
  </si>
  <si>
    <t>Tỷ lệ xử lý triệt để cơ sở gây ô nhiễm môi trường nghiêm trọng</t>
  </si>
  <si>
    <t>D</t>
  </si>
  <si>
    <t>CHỈ TIÊU AN NINH-QUỐC PHÒNG</t>
  </si>
  <si>
    <t>12.1</t>
  </si>
  <si>
    <t>Quốc phòng - an ninh</t>
  </si>
  <si>
    <t>Tỷ lệ giao quân</t>
  </si>
  <si>
    <t xml:space="preserve">Tỷ lệ xã, thị trấn vững mạnh về quốc phòng toàn dân bảo vệ an ninh Tổ quốc </t>
  </si>
  <si>
    <t>12.2</t>
  </si>
  <si>
    <t>An ninh trật tự</t>
  </si>
  <si>
    <t>Tỷ lệ tin báo, tố giác tội phạm được giải quyết</t>
  </si>
  <si>
    <t>Tỷ lệ điều tra khám phá án hình sự</t>
  </si>
  <si>
    <t>Số xã đạt chuẩn an toàn về an ninh, trật tự xã hội</t>
  </si>
  <si>
    <t>TỔNG DIỆN TÍCH GIEO TRỒNG</t>
  </si>
  <si>
    <t>Ha</t>
  </si>
  <si>
    <t>a</t>
  </si>
  <si>
    <t>Tổng sản lượng lương thực có hạt</t>
  </si>
  <si>
    <t>Tấn</t>
  </si>
  <si>
    <t>Trong đó: Thóc</t>
  </si>
  <si>
    <t>*</t>
  </si>
  <si>
    <t>Lương thực bình quân đầu người</t>
  </si>
  <si>
    <t>Kg/người</t>
  </si>
  <si>
    <t>I</t>
  </si>
  <si>
    <t>Tổng diện tích gieo trồng cây hàng năm</t>
  </si>
  <si>
    <t>Cây lương thực</t>
  </si>
  <si>
    <t>Lúa cả năm</t>
  </si>
  <si>
    <t>Năng suất</t>
  </si>
  <si>
    <t>Tạ/ha</t>
  </si>
  <si>
    <t>Sản lượng</t>
  </si>
  <si>
    <t>1.1.1</t>
  </si>
  <si>
    <t>Lúa vụ Đông - Xuân</t>
  </si>
  <si>
    <t>1.1.2</t>
  </si>
  <si>
    <t>Lúa mùa</t>
  </si>
  <si>
    <t xml:space="preserve">Lúa ruộng vụ Mùa </t>
  </si>
  <si>
    <t xml:space="preserve">Lúa rẫy </t>
  </si>
  <si>
    <t>1.2</t>
  </si>
  <si>
    <t>Ngô</t>
  </si>
  <si>
    <t>Cây chất bột có củ</t>
  </si>
  <si>
    <t>2.1</t>
  </si>
  <si>
    <t xml:space="preserve">Cây sắn </t>
  </si>
  <si>
    <t>2.2</t>
  </si>
  <si>
    <t>Khoai lang, khoai sọ</t>
  </si>
  <si>
    <t xml:space="preserve">Cây thực phẩm </t>
  </si>
  <si>
    <t>Rau các loại</t>
  </si>
  <si>
    <t>Đậu các loại</t>
  </si>
  <si>
    <t>Cây mía</t>
  </si>
  <si>
    <t>Cây HN khác</t>
  </si>
  <si>
    <t>II</t>
  </si>
  <si>
    <t>Tổng diện tích gieo trồng cây lâu năm</t>
  </si>
  <si>
    <t xml:space="preserve">Cà phê  </t>
  </si>
  <si>
    <t>Diện tích thu hoạch</t>
  </si>
  <si>
    <t>ha</t>
  </si>
  <si>
    <t xml:space="preserve">Cao su </t>
  </si>
  <si>
    <t xml:space="preserve">Tiêu </t>
  </si>
  <si>
    <t>Điều</t>
  </si>
  <si>
    <t>Cây ăn quả</t>
  </si>
  <si>
    <t>Trong đó: Diện tích trồng mới</t>
  </si>
  <si>
    <t xml:space="preserve"> Cây mắc ca</t>
  </si>
  <si>
    <t xml:space="preserve"> Cây dược liệu các loại</t>
  </si>
  <si>
    <t>Trong đó: Trồng mới</t>
  </si>
  <si>
    <t xml:space="preserve">Cây lâu năm khác </t>
  </si>
  <si>
    <t>Tỷ lệ diện tích gieo trồng ứng dụng công nghệ cao được cấp có thẩm quyền công nhận</t>
  </si>
  <si>
    <t>Sản lượng sản phẩm chủ yếu</t>
  </si>
  <si>
    <t xml:space="preserve"> - Sắn</t>
  </si>
  <si>
    <t xml:space="preserve"> Trong đó: Tổng sản lượng tinh bột sắn</t>
  </si>
  <si>
    <t>Lâm nghiệp</t>
  </si>
  <si>
    <t>Diện tích trồng mới rừng</t>
  </si>
  <si>
    <t>Chăn nuôi</t>
  </si>
  <si>
    <t>Chăn nuôi gia súc</t>
  </si>
  <si>
    <t>con</t>
  </si>
  <si>
    <t xml:space="preserve">Tổng đàn trâu </t>
  </si>
  <si>
    <t xml:space="preserve">Tổng đàn bò </t>
  </si>
  <si>
    <t xml:space="preserve">Tổng đàn heo </t>
  </si>
  <si>
    <t xml:space="preserve">Chăn nuôi gia cầm </t>
  </si>
  <si>
    <t>Sản phẩm chăn nuôi thịt hơi các loại</t>
  </si>
  <si>
    <t>Trong đó: thịt lợn hơi</t>
  </si>
  <si>
    <t>Nuôi trồng thủy sản</t>
  </si>
  <si>
    <t xml:space="preserve">Tổng diện tích nuôi trồng thủy sản </t>
  </si>
  <si>
    <t>Sản lượng nuôi trồng thủy sản</t>
  </si>
  <si>
    <t>Diện tích nuôi ao hồ nhỏ</t>
  </si>
  <si>
    <t>Tạ/Ha</t>
  </si>
  <si>
    <t xml:space="preserve">Diện tích nuôi mặt nước lớn </t>
  </si>
  <si>
    <t xml:space="preserve"> +</t>
  </si>
  <si>
    <t xml:space="preserve">Tổng số lồng nuôi thủy sản </t>
  </si>
  <si>
    <t>Lồng</t>
  </si>
  <si>
    <t>Khai thác thủy sản</t>
  </si>
  <si>
    <t>Tổng sản lượng thủy sản các loại</t>
  </si>
  <si>
    <t>Dân số có mặt đầu năm</t>
  </si>
  <si>
    <t>Dân số có mặt cuối năm</t>
  </si>
  <si>
    <t>Thực hiện năm 2021</t>
  </si>
  <si>
    <t>Năm 2022</t>
  </si>
  <si>
    <t>Thực hiện đến 31/10/2022</t>
  </si>
  <si>
    <t>Dự kiến Kế hoạch năm 2023</t>
  </si>
  <si>
    <t>KẾT QUẢ THỰC HIỆN CÁC CHỈ TIÊU KINH TẾ- XÃ HỘI NĂM 2022</t>
  </si>
  <si>
    <t>VÀ KẾ HOẠCH NĂM 2023</t>
  </si>
  <si>
    <t>Huyện giao</t>
  </si>
  <si>
    <t>Tỉnh giao</t>
  </si>
  <si>
    <t>So sánh (%)</t>
  </si>
  <si>
    <t xml:space="preserve"> Kế hoạch năm 2022 huyện giao</t>
  </si>
  <si>
    <t xml:space="preserve"> Kế hoạch năm 2022 tỉnh giao</t>
  </si>
  <si>
    <t>Ước thực hiện năm 2022</t>
  </si>
  <si>
    <t>So sánh ước thực hiện năm 2022 so với</t>
  </si>
  <si>
    <t>Cùng kỳ năm 2021</t>
  </si>
  <si>
    <t>Số đầu sách báo thư viện (gồm thư viện huyện và xã)</t>
  </si>
  <si>
    <r>
      <t>Tổng đàn dê</t>
    </r>
    <r>
      <rPr>
        <i/>
        <sz val="11"/>
        <rFont val="Times New Roman"/>
        <family val="1"/>
      </rPr>
      <t xml:space="preserve"> </t>
    </r>
  </si>
  <si>
    <r>
      <t xml:space="preserve">Lao động - việc làm - giảm nghèo </t>
    </r>
    <r>
      <rPr>
        <b/>
        <i/>
        <sz val="11"/>
        <rFont val="Times New Roman"/>
        <family val="1"/>
      </rPr>
      <t>(theo chuẩn nghèo tiếp cận đa chiều)</t>
    </r>
  </si>
  <si>
    <t>22/43</t>
  </si>
  <si>
    <t>9/16</t>
  </si>
  <si>
    <t>3/8</t>
  </si>
  <si>
    <t>23/41</t>
  </si>
  <si>
    <t>9/15</t>
  </si>
  <si>
    <t>1/5</t>
  </si>
  <si>
    <t>29/39</t>
  </si>
  <si>
    <t>11/15</t>
  </si>
  <si>
    <t>10/12</t>
  </si>
  <si>
    <t>4/7</t>
  </si>
  <si>
    <t>18,48</t>
  </si>
  <si>
    <t>4,0</t>
  </si>
  <si>
    <t>14,7</t>
  </si>
  <si>
    <t>14,3</t>
  </si>
  <si>
    <t>III</t>
  </si>
  <si>
    <t>b</t>
  </si>
  <si>
    <t>c</t>
  </si>
  <si>
    <t>d</t>
  </si>
  <si>
    <r>
      <t xml:space="preserve">Tổng vốn đầu tư phát triển trên địa bàn </t>
    </r>
    <r>
      <rPr>
        <b/>
        <i/>
        <sz val="11"/>
        <rFont val="Times New Roman"/>
        <family val="1"/>
      </rPr>
      <t>(vốn đầu tư công phân cấp ngân sách huyện)</t>
    </r>
  </si>
  <si>
    <t>(Kèm theo Báo cáo số:           /BC-UBND, ngày      /   /2022 của UBND huyện Đăk Hà)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</si>
</sst>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-* #,##0.00_-;\-* #,##0.00_-;_-* &quot;-&quot;??_-;_-@_-"/>
    <numFmt numFmtId="174" formatCode="_-* #,##0_-;\-* #,##0_-;_-* &quot;-&quot;??_-;_-@_-"/>
    <numFmt numFmtId="175" formatCode="_-* #,##0.0_-;\-* #,##0.0_-;_-* &quot;-&quot;??_-;_-@_-"/>
    <numFmt numFmtId="176" formatCode="#,##0;[Red]#,##0"/>
    <numFmt numFmtId="177" formatCode="_(* #,##0.0_);_(* \(#,##0.0\);_(* &quot;-&quot;??_);_(@_)"/>
    <numFmt numFmtId="178" formatCode="_(* #,##0.0_);_(* \(#,##0.0\);_(* &quot;-&quot;?_);_(@_)"/>
  </numFmts>
  <fonts count="65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.VnArial"/>
      <family val="2"/>
    </font>
    <font>
      <sz val="12"/>
      <name val="Arial Narrow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name val="Calibri Light"/>
      <family val="1"/>
    </font>
    <font>
      <b/>
      <sz val="12"/>
      <name val="Calibri Light"/>
      <family val="1"/>
    </font>
    <font>
      <i/>
      <sz val="12"/>
      <name val="Calibri Light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indexed="10"/>
      <name val="Calibri Light"/>
      <family val="1"/>
    </font>
    <font>
      <b/>
      <i/>
      <sz val="12"/>
      <name val="Calibri Light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2"/>
      <color rgb="FFFF0000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4" fillId="0" borderId="0" xfId="58" applyFont="1" applyFill="1" applyAlignment="1">
      <alignment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173" fontId="10" fillId="0" borderId="10" xfId="42" applyNumberFormat="1" applyFont="1" applyFill="1" applyBorder="1" applyAlignment="1">
      <alignment horizontal="center" vertical="center" wrapText="1"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1" xfId="58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/>
    </xf>
    <xf numFmtId="0" fontId="10" fillId="0" borderId="12" xfId="63" applyFont="1" applyFill="1" applyBorder="1" applyAlignment="1">
      <alignment horizontal="center" vertical="center" wrapText="1"/>
      <protection/>
    </xf>
    <xf numFmtId="0" fontId="10" fillId="0" borderId="12" xfId="63" applyFont="1" applyFill="1" applyBorder="1" applyAlignment="1">
      <alignment horizontal="left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left" vertical="center" wrapText="1"/>
      <protection/>
    </xf>
    <xf numFmtId="0" fontId="10" fillId="0" borderId="12" xfId="59" applyFont="1" applyFill="1" applyBorder="1" applyAlignment="1">
      <alignment horizontal="center" vertical="center"/>
      <protection/>
    </xf>
    <xf numFmtId="0" fontId="10" fillId="0" borderId="12" xfId="59" applyFont="1" applyFill="1" applyBorder="1" applyAlignment="1">
      <alignment horizontal="justify" vertical="center" wrapText="1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 quotePrefix="1">
      <alignment horizontal="center" vertical="center"/>
      <protection/>
    </xf>
    <xf numFmtId="0" fontId="3" fillId="0" borderId="12" xfId="61" applyFont="1" applyFill="1" applyBorder="1" applyAlignment="1" quotePrefix="1">
      <alignment horizontal="justify" vertical="center"/>
      <protection/>
    </xf>
    <xf numFmtId="0" fontId="10" fillId="0" borderId="12" xfId="58" applyFont="1" applyFill="1" applyBorder="1" applyAlignment="1" quotePrefix="1">
      <alignment horizontal="center" vertical="center"/>
      <protection/>
    </xf>
    <xf numFmtId="49" fontId="10" fillId="0" borderId="12" xfId="58" applyNumberFormat="1" applyFont="1" applyFill="1" applyBorder="1" applyAlignment="1">
      <alignment horizontal="justify" vertical="center" wrapText="1"/>
      <protection/>
    </xf>
    <xf numFmtId="0" fontId="10" fillId="0" borderId="12" xfId="60" applyFont="1" applyFill="1" applyBorder="1" applyAlignment="1">
      <alignment horizontal="center" vertical="center"/>
      <protection/>
    </xf>
    <xf numFmtId="49" fontId="10" fillId="0" borderId="12" xfId="60" applyNumberFormat="1" applyFont="1" applyFill="1" applyBorder="1" applyAlignment="1">
      <alignment horizontal="justify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justify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justify" vertical="center" wrapText="1"/>
      <protection/>
    </xf>
    <xf numFmtId="0" fontId="12" fillId="0" borderId="12" xfId="57" applyFont="1" applyFill="1" applyBorder="1" applyAlignment="1" quotePrefix="1">
      <alignment horizontal="center" vertical="center" wrapText="1"/>
      <protection/>
    </xf>
    <xf numFmtId="0" fontId="12" fillId="0" borderId="12" xfId="57" applyFont="1" applyFill="1" applyBorder="1" applyAlignment="1" quotePrefix="1">
      <alignment horizontal="justify" vertical="center" wrapText="1"/>
      <protection/>
    </xf>
    <xf numFmtId="0" fontId="3" fillId="0" borderId="12" xfId="61" applyFont="1" applyFill="1" applyBorder="1" applyAlignment="1" quotePrefix="1">
      <alignment horizontal="center" vertical="center"/>
      <protection/>
    </xf>
    <xf numFmtId="0" fontId="3" fillId="0" borderId="12" xfId="61" applyFont="1" applyFill="1" applyBorder="1" applyAlignment="1">
      <alignment horizontal="justify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2" fillId="0" borderId="12" xfId="63" applyFont="1" applyFill="1" applyBorder="1" applyAlignment="1">
      <alignment horizontal="center" vertical="center" wrapText="1"/>
      <protection/>
    </xf>
    <xf numFmtId="0" fontId="12" fillId="0" borderId="12" xfId="63" applyFont="1" applyFill="1" applyBorder="1" applyAlignment="1">
      <alignment horizontal="left" vertical="center" wrapText="1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 quotePrefix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quotePrefix="1">
      <alignment horizontal="center" vertical="center"/>
    </xf>
    <xf numFmtId="0" fontId="11" fillId="0" borderId="12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10" fillId="0" borderId="12" xfId="62" applyFont="1" applyFill="1" applyBorder="1" applyAlignment="1">
      <alignment horizontal="justify" vertical="center" wrapText="1"/>
      <protection/>
    </xf>
    <xf numFmtId="0" fontId="3" fillId="0" borderId="12" xfId="62" applyFont="1" applyFill="1" applyBorder="1" applyAlignment="1" quotePrefix="1">
      <alignment vertical="center" wrapText="1"/>
      <protection/>
    </xf>
    <xf numFmtId="0" fontId="12" fillId="0" borderId="12" xfId="62" applyFont="1" applyFill="1" applyBorder="1" applyAlignment="1" quotePrefix="1">
      <alignment vertical="center" wrapText="1"/>
      <protection/>
    </xf>
    <xf numFmtId="0" fontId="10" fillId="0" borderId="12" xfId="62" applyFont="1" applyFill="1" applyBorder="1" applyAlignment="1" quotePrefix="1">
      <alignment vertical="center" wrapText="1"/>
      <protection/>
    </xf>
    <xf numFmtId="4" fontId="11" fillId="0" borderId="12" xfId="0" applyNumberFormat="1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left" vertical="center" wrapText="1"/>
    </xf>
    <xf numFmtId="0" fontId="10" fillId="0" borderId="12" xfId="59" applyFont="1" applyFill="1" applyBorder="1" applyAlignment="1">
      <alignment horizontal="left" vertical="center" wrapText="1"/>
      <protection/>
    </xf>
    <xf numFmtId="0" fontId="3" fillId="0" borderId="12" xfId="64" applyFont="1" applyFill="1" applyBorder="1" applyAlignment="1">
      <alignment horizontal="left" vertical="center" wrapText="1"/>
      <protection/>
    </xf>
    <xf numFmtId="0" fontId="12" fillId="0" borderId="12" xfId="64" applyFont="1" applyFill="1" applyBorder="1" applyAlignment="1">
      <alignment horizontal="left" vertical="center" wrapText="1"/>
      <protection/>
    </xf>
    <xf numFmtId="0" fontId="10" fillId="0" borderId="12" xfId="64" applyFont="1" applyFill="1" applyBorder="1" applyAlignment="1">
      <alignment horizontal="left" vertical="center" wrapText="1"/>
      <protection/>
    </xf>
    <xf numFmtId="49" fontId="3" fillId="0" borderId="12" xfId="60" applyNumberFormat="1" applyFont="1" applyFill="1" applyBorder="1" applyAlignment="1" quotePrefix="1">
      <alignment horizontal="left" vertical="center" wrapText="1"/>
      <protection/>
    </xf>
    <xf numFmtId="49" fontId="12" fillId="0" borderId="12" xfId="60" applyNumberFormat="1" applyFont="1" applyFill="1" applyBorder="1" applyAlignment="1" quotePrefix="1">
      <alignment horizontal="left" vertical="center" wrapText="1"/>
      <protection/>
    </xf>
    <xf numFmtId="49" fontId="3" fillId="0" borderId="12" xfId="60" applyNumberFormat="1" applyFont="1" applyFill="1" applyBorder="1" applyAlignment="1">
      <alignment horizontal="left" vertical="center" wrapText="1"/>
      <protection/>
    </xf>
    <xf numFmtId="0" fontId="3" fillId="0" borderId="12" xfId="60" applyFont="1" applyFill="1" applyBorder="1" applyAlignment="1">
      <alignment horizontal="left" vertical="center" wrapText="1"/>
      <protection/>
    </xf>
    <xf numFmtId="0" fontId="12" fillId="0" borderId="12" xfId="60" applyFont="1" applyFill="1" applyBorder="1" applyAlignment="1">
      <alignment horizontal="left" vertical="center" wrapText="1"/>
      <protection/>
    </xf>
    <xf numFmtId="0" fontId="10" fillId="0" borderId="12" xfId="60" applyFont="1" applyFill="1" applyBorder="1" applyAlignment="1">
      <alignment horizontal="left" vertical="center" wrapText="1"/>
      <protection/>
    </xf>
    <xf numFmtId="0" fontId="10" fillId="0" borderId="13" xfId="0" applyFont="1" applyFill="1" applyBorder="1" applyAlignment="1" quotePrefix="1">
      <alignment horizontal="center" vertical="center"/>
    </xf>
    <xf numFmtId="0" fontId="3" fillId="0" borderId="13" xfId="64" applyFont="1" applyFill="1" applyBorder="1" applyAlignment="1">
      <alignment horizontal="left" vertical="center" wrapText="1"/>
      <protection/>
    </xf>
    <xf numFmtId="176" fontId="13" fillId="0" borderId="12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 wrapText="1"/>
    </xf>
    <xf numFmtId="176" fontId="14" fillId="0" borderId="12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/>
    </xf>
    <xf numFmtId="2" fontId="14" fillId="0" borderId="12" xfId="0" applyNumberFormat="1" applyFont="1" applyFill="1" applyBorder="1" applyAlignment="1">
      <alignment horizontal="right" vertical="center" wrapText="1"/>
    </xf>
    <xf numFmtId="2" fontId="14" fillId="0" borderId="12" xfId="0" applyNumberFormat="1" applyFont="1" applyFill="1" applyBorder="1" applyAlignment="1">
      <alignment horizontal="right" vertical="center"/>
    </xf>
    <xf numFmtId="173" fontId="14" fillId="0" borderId="12" xfId="42" applyNumberFormat="1" applyFont="1" applyFill="1" applyBorder="1" applyAlignment="1">
      <alignment horizontal="right" vertical="center"/>
    </xf>
    <xf numFmtId="174" fontId="14" fillId="0" borderId="12" xfId="42" applyNumberFormat="1" applyFont="1" applyFill="1" applyBorder="1" applyAlignment="1">
      <alignment horizontal="right" vertical="center"/>
    </xf>
    <xf numFmtId="174" fontId="13" fillId="0" borderId="12" xfId="42" applyNumberFormat="1" applyFont="1" applyFill="1" applyBorder="1" applyAlignment="1">
      <alignment horizontal="right" vertical="center"/>
    </xf>
    <xf numFmtId="173" fontId="13" fillId="0" borderId="12" xfId="42" applyNumberFormat="1" applyFont="1" applyFill="1" applyBorder="1" applyAlignment="1">
      <alignment horizontal="right" vertical="center"/>
    </xf>
    <xf numFmtId="174" fontId="16" fillId="0" borderId="12" xfId="42" applyNumberFormat="1" applyFont="1" applyFill="1" applyBorder="1" applyAlignment="1">
      <alignment horizontal="right" vertical="center"/>
    </xf>
    <xf numFmtId="173" fontId="16" fillId="0" borderId="12" xfId="42" applyNumberFormat="1" applyFont="1" applyFill="1" applyBorder="1" applyAlignment="1">
      <alignment horizontal="right" vertical="center"/>
    </xf>
    <xf numFmtId="174" fontId="15" fillId="0" borderId="12" xfId="42" applyNumberFormat="1" applyFont="1" applyFill="1" applyBorder="1" applyAlignment="1">
      <alignment horizontal="right" vertical="center"/>
    </xf>
    <xf numFmtId="175" fontId="13" fillId="0" borderId="12" xfId="42" applyNumberFormat="1" applyFont="1" applyFill="1" applyBorder="1" applyAlignment="1">
      <alignment horizontal="right" vertical="center"/>
    </xf>
    <xf numFmtId="175" fontId="14" fillId="0" borderId="12" xfId="42" applyNumberFormat="1" applyFont="1" applyFill="1" applyBorder="1" applyAlignment="1">
      <alignment horizontal="right" vertical="center"/>
    </xf>
    <xf numFmtId="0" fontId="13" fillId="0" borderId="12" xfId="62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12" xfId="59" applyFont="1" applyFill="1" applyBorder="1" applyAlignment="1">
      <alignment horizontal="center" vertical="center"/>
      <protection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173" fontId="14" fillId="0" borderId="12" xfId="42" applyNumberFormat="1" applyFont="1" applyFill="1" applyBorder="1" applyAlignment="1" quotePrefix="1">
      <alignment horizontal="right" vertical="center"/>
    </xf>
    <xf numFmtId="173" fontId="16" fillId="0" borderId="12" xfId="42" applyNumberFormat="1" applyFont="1" applyFill="1" applyBorder="1" applyAlignment="1" quotePrefix="1">
      <alignment horizontal="right" vertical="center"/>
    </xf>
    <xf numFmtId="0" fontId="16" fillId="0" borderId="12" xfId="0" applyFont="1" applyFill="1" applyBorder="1" applyAlignment="1">
      <alignment horizontal="center" vertical="center"/>
    </xf>
    <xf numFmtId="0" fontId="13" fillId="0" borderId="12" xfId="64" applyFont="1" applyFill="1" applyBorder="1" applyAlignment="1">
      <alignment horizontal="center" vertical="center"/>
      <protection/>
    </xf>
    <xf numFmtId="173" fontId="14" fillId="0" borderId="12" xfId="42" applyNumberFormat="1" applyFont="1" applyFill="1" applyBorder="1" applyAlignment="1">
      <alignment horizontal="right" vertical="center" wrapText="1"/>
    </xf>
    <xf numFmtId="174" fontId="14" fillId="0" borderId="12" xfId="0" applyNumberFormat="1" applyFont="1" applyFill="1" applyBorder="1" applyAlignment="1">
      <alignment horizontal="right" vertical="center"/>
    </xf>
    <xf numFmtId="2" fontId="16" fillId="0" borderId="12" xfId="0" applyNumberFormat="1" applyFont="1" applyFill="1" applyBorder="1" applyAlignment="1">
      <alignment horizontal="right" vertical="center" wrapText="1"/>
    </xf>
    <xf numFmtId="174" fontId="14" fillId="0" borderId="12" xfId="42" applyNumberFormat="1" applyFont="1" applyFill="1" applyBorder="1" applyAlignment="1" quotePrefix="1">
      <alignment horizontal="right" vertical="center"/>
    </xf>
    <xf numFmtId="174" fontId="14" fillId="0" borderId="13" xfId="42" applyNumberFormat="1" applyFont="1" applyFill="1" applyBorder="1" applyAlignment="1">
      <alignment horizontal="right" vertical="center"/>
    </xf>
    <xf numFmtId="0" fontId="14" fillId="0" borderId="12" xfId="63" applyFont="1" applyFill="1" applyBorder="1" applyAlignment="1">
      <alignment horizontal="center" vertical="center" wrapText="1"/>
      <protection/>
    </xf>
    <xf numFmtId="0" fontId="13" fillId="0" borderId="12" xfId="63" applyFont="1" applyFill="1" applyBorder="1" applyAlignment="1">
      <alignment horizontal="center" vertical="center" wrapText="1"/>
      <protection/>
    </xf>
    <xf numFmtId="0" fontId="13" fillId="0" borderId="12" xfId="58" applyFont="1" applyFill="1" applyBorder="1" applyAlignment="1">
      <alignment horizontal="center" vertical="center"/>
      <protection/>
    </xf>
    <xf numFmtId="0" fontId="14" fillId="0" borderId="12" xfId="61" applyFont="1" applyFill="1" applyBorder="1" applyAlignment="1">
      <alignment horizontal="center" vertical="center"/>
      <protection/>
    </xf>
    <xf numFmtId="0" fontId="13" fillId="0" borderId="12" xfId="60" applyFont="1" applyFill="1" applyBorder="1" applyAlignment="1">
      <alignment horizontal="center" vertical="center"/>
      <protection/>
    </xf>
    <xf numFmtId="0" fontId="13" fillId="0" borderId="12" xfId="57" applyFont="1" applyFill="1" applyBorder="1" applyAlignment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6" fillId="0" borderId="12" xfId="57" applyFont="1" applyFill="1" applyBorder="1" applyAlignment="1">
      <alignment horizontal="center" vertical="center" wrapText="1"/>
      <protection/>
    </xf>
    <xf numFmtId="0" fontId="14" fillId="0" borderId="12" xfId="58" applyFont="1" applyFill="1" applyBorder="1" applyAlignment="1">
      <alignment horizontal="center" vertical="center"/>
      <protection/>
    </xf>
    <xf numFmtId="0" fontId="16" fillId="0" borderId="12" xfId="63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/>
    </xf>
    <xf numFmtId="0" fontId="13" fillId="0" borderId="12" xfId="62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 wrapText="1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4" fontId="14" fillId="0" borderId="1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12" xfId="64" applyFont="1" applyFill="1" applyBorder="1" applyAlignment="1">
      <alignment horizontal="center" vertical="center" wrapText="1"/>
      <protection/>
    </xf>
    <xf numFmtId="0" fontId="16" fillId="0" borderId="12" xfId="64" applyFont="1" applyFill="1" applyBorder="1" applyAlignment="1">
      <alignment horizontal="center" vertical="center" wrapText="1"/>
      <protection/>
    </xf>
    <xf numFmtId="0" fontId="14" fillId="0" borderId="12" xfId="60" applyFont="1" applyFill="1" applyBorder="1" applyAlignment="1">
      <alignment horizontal="center" vertical="center" wrapText="1"/>
      <protection/>
    </xf>
    <xf numFmtId="0" fontId="16" fillId="0" borderId="12" xfId="60" applyFont="1" applyFill="1" applyBorder="1" applyAlignment="1">
      <alignment horizontal="center" vertical="center" wrapText="1"/>
      <protection/>
    </xf>
    <xf numFmtId="2" fontId="14" fillId="0" borderId="12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4" fillId="0" borderId="12" xfId="64" applyFont="1" applyFill="1" applyBorder="1" applyAlignment="1">
      <alignment horizontal="center" vertical="center"/>
      <protection/>
    </xf>
    <xf numFmtId="0" fontId="16" fillId="0" borderId="12" xfId="64" applyFont="1" applyFill="1" applyBorder="1" applyAlignment="1">
      <alignment horizontal="center" vertical="center"/>
      <protection/>
    </xf>
    <xf numFmtId="1" fontId="14" fillId="0" borderId="12" xfId="0" applyNumberFormat="1" applyFont="1" applyFill="1" applyBorder="1" applyAlignment="1">
      <alignment horizontal="center" vertical="center"/>
    </xf>
    <xf numFmtId="0" fontId="14" fillId="0" borderId="13" xfId="64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3" fontId="35" fillId="0" borderId="0" xfId="0" applyNumberFormat="1" applyFont="1" applyFill="1" applyAlignment="1">
      <alignment/>
    </xf>
    <xf numFmtId="178" fontId="34" fillId="0" borderId="0" xfId="0" applyNumberFormat="1" applyFont="1" applyFill="1" applyAlignment="1">
      <alignment/>
    </xf>
    <xf numFmtId="172" fontId="13" fillId="0" borderId="12" xfId="0" applyNumberFormat="1" applyFont="1" applyFill="1" applyBorder="1" applyAlignment="1">
      <alignment horizontal="right" vertical="center"/>
    </xf>
    <xf numFmtId="43" fontId="14" fillId="0" borderId="12" xfId="42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 wrapText="1"/>
    </xf>
    <xf numFmtId="172" fontId="14" fillId="0" borderId="12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43" fontId="14" fillId="0" borderId="12" xfId="0" applyNumberFormat="1" applyFont="1" applyFill="1" applyBorder="1" applyAlignment="1">
      <alignment horizontal="right" vertical="center"/>
    </xf>
    <xf numFmtId="43" fontId="13" fillId="0" borderId="12" xfId="0" applyNumberFormat="1" applyFont="1" applyFill="1" applyBorder="1" applyAlignment="1">
      <alignment horizontal="right" vertical="center"/>
    </xf>
    <xf numFmtId="172" fontId="14" fillId="0" borderId="12" xfId="42" applyNumberFormat="1" applyFont="1" applyFill="1" applyBorder="1" applyAlignment="1">
      <alignment horizontal="right" vertical="center"/>
    </xf>
    <xf numFmtId="172" fontId="16" fillId="0" borderId="12" xfId="0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43" fontId="13" fillId="0" borderId="12" xfId="42" applyFont="1" applyFill="1" applyBorder="1" applyAlignment="1">
      <alignment horizontal="right" vertical="center"/>
    </xf>
    <xf numFmtId="177" fontId="13" fillId="0" borderId="12" xfId="42" applyNumberFormat="1" applyFont="1" applyFill="1" applyBorder="1" applyAlignment="1">
      <alignment horizontal="right" vertical="center"/>
    </xf>
    <xf numFmtId="175" fontId="16" fillId="0" borderId="12" xfId="42" applyNumberFormat="1" applyFont="1" applyFill="1" applyBorder="1" applyAlignment="1">
      <alignment horizontal="right" vertical="center"/>
    </xf>
    <xf numFmtId="177" fontId="14" fillId="0" borderId="12" xfId="42" applyNumberFormat="1" applyFont="1" applyFill="1" applyBorder="1" applyAlignment="1">
      <alignment horizontal="right" vertical="center"/>
    </xf>
    <xf numFmtId="43" fontId="16" fillId="0" borderId="12" xfId="42" applyFont="1" applyFill="1" applyBorder="1" applyAlignment="1">
      <alignment horizontal="right" vertical="center"/>
    </xf>
    <xf numFmtId="172" fontId="13" fillId="0" borderId="12" xfId="42" applyNumberFormat="1" applyFont="1" applyFill="1" applyBorder="1" applyAlignment="1">
      <alignment horizontal="right" vertical="center"/>
    </xf>
    <xf numFmtId="0" fontId="14" fillId="0" borderId="12" xfId="42" applyNumberFormat="1" applyFont="1" applyFill="1" applyBorder="1" applyAlignment="1">
      <alignment horizontal="right" vertical="center"/>
    </xf>
    <xf numFmtId="0" fontId="13" fillId="0" borderId="12" xfId="62" applyFont="1" applyFill="1" applyBorder="1" applyAlignment="1">
      <alignment horizontal="right" vertical="center" wrapText="1"/>
      <protection/>
    </xf>
    <xf numFmtId="43" fontId="14" fillId="0" borderId="12" xfId="42" applyNumberFormat="1" applyFont="1" applyFill="1" applyBorder="1" applyAlignment="1">
      <alignment horizontal="right" vertical="center"/>
    </xf>
    <xf numFmtId="0" fontId="13" fillId="0" borderId="12" xfId="59" applyFont="1" applyFill="1" applyBorder="1" applyAlignment="1">
      <alignment horizontal="right" vertical="center"/>
      <protection/>
    </xf>
    <xf numFmtId="0" fontId="14" fillId="0" borderId="12" xfId="58" applyFont="1" applyFill="1" applyBorder="1" applyAlignment="1">
      <alignment horizontal="right" vertical="center"/>
      <protection/>
    </xf>
    <xf numFmtId="174" fontId="13" fillId="0" borderId="12" xfId="0" applyNumberFormat="1" applyFont="1" applyFill="1" applyBorder="1" applyAlignment="1">
      <alignment horizontal="right" vertical="center"/>
    </xf>
    <xf numFmtId="174" fontId="16" fillId="0" borderId="12" xfId="0" applyNumberFormat="1" applyFont="1" applyFill="1" applyBorder="1" applyAlignment="1">
      <alignment horizontal="right" vertical="center"/>
    </xf>
    <xf numFmtId="173" fontId="13" fillId="0" borderId="12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 wrapText="1"/>
    </xf>
    <xf numFmtId="173" fontId="14" fillId="0" borderId="12" xfId="0" applyNumberFormat="1" applyFont="1" applyFill="1" applyBorder="1" applyAlignment="1">
      <alignment horizontal="right" vertical="center"/>
    </xf>
    <xf numFmtId="2" fontId="16" fillId="0" borderId="12" xfId="0" applyNumberFormat="1" applyFont="1" applyFill="1" applyBorder="1" applyAlignment="1">
      <alignment horizontal="right" vertical="center"/>
    </xf>
    <xf numFmtId="17" fontId="16" fillId="0" borderId="12" xfId="0" applyNumberFormat="1" applyFont="1" applyFill="1" applyBorder="1" applyAlignment="1" quotePrefix="1">
      <alignment horizontal="right" vertical="center"/>
    </xf>
    <xf numFmtId="0" fontId="16" fillId="0" borderId="12" xfId="0" applyFont="1" applyFill="1" applyBorder="1" applyAlignment="1" quotePrefix="1">
      <alignment horizontal="right" vertical="center"/>
    </xf>
    <xf numFmtId="0" fontId="13" fillId="0" borderId="12" xfId="64" applyFont="1" applyFill="1" applyBorder="1" applyAlignment="1">
      <alignment horizontal="right" vertical="center"/>
      <protection/>
    </xf>
    <xf numFmtId="3" fontId="14" fillId="0" borderId="12" xfId="0" applyNumberFormat="1" applyFont="1" applyFill="1" applyBorder="1" applyAlignment="1">
      <alignment horizontal="right" vertical="center"/>
    </xf>
    <xf numFmtId="174" fontId="14" fillId="0" borderId="13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172" fontId="14" fillId="0" borderId="13" xfId="42" applyNumberFormat="1" applyFont="1" applyFill="1" applyBorder="1" applyAlignment="1">
      <alignment horizontal="right" vertical="center"/>
    </xf>
    <xf numFmtId="43" fontId="14" fillId="0" borderId="13" xfId="42" applyFont="1" applyFill="1" applyBorder="1" applyAlignment="1">
      <alignment horizontal="right" vertical="center"/>
    </xf>
    <xf numFmtId="43" fontId="13" fillId="0" borderId="12" xfId="42" applyNumberFormat="1" applyFont="1" applyFill="1" applyBorder="1" applyAlignment="1">
      <alignment horizontal="right" vertical="center"/>
    </xf>
    <xf numFmtId="173" fontId="14" fillId="0" borderId="12" xfId="45" applyNumberFormat="1" applyFont="1" applyFill="1" applyBorder="1" applyAlignment="1">
      <alignment horizontal="right" vertical="center"/>
    </xf>
    <xf numFmtId="174" fontId="14" fillId="0" borderId="12" xfId="45" applyNumberFormat="1" applyFont="1" applyFill="1" applyBorder="1" applyAlignment="1">
      <alignment horizontal="right" vertical="center"/>
    </xf>
    <xf numFmtId="43" fontId="60" fillId="0" borderId="12" xfId="42" applyFont="1" applyFill="1" applyBorder="1" applyAlignment="1">
      <alignment horizontal="right" vertical="center"/>
    </xf>
    <xf numFmtId="177" fontId="60" fillId="0" borderId="12" xfId="42" applyNumberFormat="1" applyFont="1" applyFill="1" applyBorder="1" applyAlignment="1" quotePrefix="1">
      <alignment horizontal="right" vertical="center"/>
    </xf>
    <xf numFmtId="0" fontId="61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center" vertical="center"/>
    </xf>
    <xf numFmtId="173" fontId="63" fillId="0" borderId="12" xfId="42" applyNumberFormat="1" applyFont="1" applyFill="1" applyBorder="1" applyAlignment="1">
      <alignment horizontal="right" vertical="center"/>
    </xf>
    <xf numFmtId="174" fontId="60" fillId="0" borderId="12" xfId="42" applyNumberFormat="1" applyFont="1" applyFill="1" applyBorder="1" applyAlignment="1">
      <alignment horizontal="right" vertical="center"/>
    </xf>
    <xf numFmtId="0" fontId="60" fillId="0" borderId="12" xfId="0" applyFont="1" applyFill="1" applyBorder="1" applyAlignment="1">
      <alignment horizontal="right" vertical="center"/>
    </xf>
    <xf numFmtId="177" fontId="60" fillId="0" borderId="12" xfId="42" applyNumberFormat="1" applyFont="1" applyFill="1" applyBorder="1" applyAlignment="1">
      <alignment horizontal="right" vertical="center"/>
    </xf>
    <xf numFmtId="0" fontId="64" fillId="0" borderId="0" xfId="0" applyFont="1" applyFill="1" applyAlignment="1">
      <alignment/>
    </xf>
    <xf numFmtId="173" fontId="13" fillId="0" borderId="12" xfId="42" applyNumberFormat="1" applyFont="1" applyFill="1" applyBorder="1" applyAlignment="1">
      <alignment horizontal="right" vertical="center" wrapText="1"/>
    </xf>
    <xf numFmtId="174" fontId="13" fillId="0" borderId="12" xfId="42" applyNumberFormat="1" applyFont="1" applyFill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4" fontId="15" fillId="0" borderId="12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42" fillId="0" borderId="0" xfId="0" applyFont="1" applyFill="1" applyAlignment="1">
      <alignment/>
    </xf>
    <xf numFmtId="3" fontId="15" fillId="0" borderId="12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63" applyNumberFormat="1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173" fontId="10" fillId="0" borderId="14" xfId="42" applyNumberFormat="1" applyFont="1" applyFill="1" applyBorder="1" applyAlignment="1">
      <alignment horizontal="center" vertical="center" wrapText="1"/>
    </xf>
    <xf numFmtId="173" fontId="10" fillId="0" borderId="15" xfId="42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3" xfId="57"/>
    <cellStyle name="Normal 3_17 bieu (hung cap nhap)" xfId="58"/>
    <cellStyle name="Normal_17 bieu (hung cap nhap)" xfId="59"/>
    <cellStyle name="Normal_bieu mau 2012 (cap nhap)" xfId="60"/>
    <cellStyle name="Normal_bieu mau KH2008" xfId="61"/>
    <cellStyle name="Normal_Bieu XDKH 2010- Dia phuong (hung)" xfId="62"/>
    <cellStyle name="Normal_Sheet2" xfId="63"/>
    <cellStyle name="Normal_Sheet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9"/>
  <sheetViews>
    <sheetView tabSelected="1" zoomScalePageLayoutView="0" workbookViewId="0" topLeftCell="A1">
      <selection activeCell="A4" sqref="A4:M4"/>
    </sheetView>
  </sheetViews>
  <sheetFormatPr defaultColWidth="9.140625" defaultRowHeight="15"/>
  <cols>
    <col min="1" max="1" width="4.421875" style="2" customWidth="1"/>
    <col min="2" max="2" width="31.140625" style="3" customWidth="1"/>
    <col min="3" max="3" width="9.8515625" style="2" customWidth="1"/>
    <col min="4" max="4" width="11.00390625" style="2" customWidth="1"/>
    <col min="5" max="5" width="10.28125" style="1" customWidth="1"/>
    <col min="6" max="6" width="9.421875" style="1" customWidth="1"/>
    <col min="7" max="7" width="10.28125" style="1" customWidth="1"/>
    <col min="8" max="8" width="10.00390625" style="1" customWidth="1"/>
    <col min="9" max="9" width="9.57421875" style="1" customWidth="1"/>
    <col min="10" max="10" width="8.421875" style="1" customWidth="1"/>
    <col min="11" max="11" width="10.140625" style="1" bestFit="1" customWidth="1"/>
    <col min="12" max="12" width="8.421875" style="1" customWidth="1"/>
    <col min="13" max="13" width="10.140625" style="1" customWidth="1"/>
    <col min="14" max="14" width="10.421875" style="1" bestFit="1" customWidth="1"/>
    <col min="15" max="16384" width="9.140625" style="1" customWidth="1"/>
  </cols>
  <sheetData>
    <row r="1" spans="1:13" ht="22.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.75">
      <c r="A2" s="200" t="s">
        <v>273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18.75">
      <c r="A3" s="200" t="s">
        <v>274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ht="18.75">
      <c r="A4" s="201" t="s">
        <v>305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6" spans="1:13" s="4" customFormat="1" ht="15.75">
      <c r="A6" s="189" t="s">
        <v>1</v>
      </c>
      <c r="B6" s="189" t="s">
        <v>2</v>
      </c>
      <c r="C6" s="190" t="s">
        <v>3</v>
      </c>
      <c r="D6" s="190" t="s">
        <v>269</v>
      </c>
      <c r="E6" s="202" t="s">
        <v>270</v>
      </c>
      <c r="F6" s="202"/>
      <c r="G6" s="202"/>
      <c r="H6" s="202"/>
      <c r="I6" s="197" t="s">
        <v>277</v>
      </c>
      <c r="J6" s="198"/>
      <c r="K6" s="198"/>
      <c r="L6" s="199"/>
      <c r="M6" s="188" t="s">
        <v>272</v>
      </c>
    </row>
    <row r="7" spans="1:13" s="4" customFormat="1" ht="71.25" customHeight="1">
      <c r="A7" s="189"/>
      <c r="B7" s="189"/>
      <c r="C7" s="190"/>
      <c r="D7" s="190"/>
      <c r="E7" s="192" t="s">
        <v>4</v>
      </c>
      <c r="F7" s="193"/>
      <c r="G7" s="188" t="s">
        <v>271</v>
      </c>
      <c r="H7" s="188" t="s">
        <v>280</v>
      </c>
      <c r="I7" s="129" t="s">
        <v>271</v>
      </c>
      <c r="J7" s="194" t="s">
        <v>281</v>
      </c>
      <c r="K7" s="195"/>
      <c r="L7" s="196"/>
      <c r="M7" s="188"/>
    </row>
    <row r="8" spans="1:13" s="4" customFormat="1" ht="85.5">
      <c r="A8" s="189"/>
      <c r="B8" s="189"/>
      <c r="C8" s="190"/>
      <c r="D8" s="190"/>
      <c r="E8" s="12" t="s">
        <v>275</v>
      </c>
      <c r="F8" s="12" t="s">
        <v>276</v>
      </c>
      <c r="G8" s="188"/>
      <c r="H8" s="188"/>
      <c r="I8" s="129" t="s">
        <v>4</v>
      </c>
      <c r="J8" s="129" t="s">
        <v>282</v>
      </c>
      <c r="K8" s="129" t="s">
        <v>278</v>
      </c>
      <c r="L8" s="129" t="s">
        <v>279</v>
      </c>
      <c r="M8" s="188"/>
    </row>
    <row r="9" spans="1:13" s="5" customFormat="1" ht="15.75">
      <c r="A9" s="13" t="s">
        <v>5</v>
      </c>
      <c r="B9" s="14" t="s">
        <v>6</v>
      </c>
      <c r="C9" s="13"/>
      <c r="D9" s="13"/>
      <c r="E9" s="15"/>
      <c r="F9" s="15"/>
      <c r="G9" s="15"/>
      <c r="H9" s="15"/>
      <c r="I9" s="15"/>
      <c r="J9" s="15"/>
      <c r="K9" s="15"/>
      <c r="L9" s="15"/>
      <c r="M9" s="15"/>
    </row>
    <row r="10" spans="1:14" s="6" customFormat="1" ht="28.5">
      <c r="A10" s="16">
        <v>1</v>
      </c>
      <c r="B10" s="17" t="s">
        <v>7</v>
      </c>
      <c r="C10" s="88" t="s">
        <v>8</v>
      </c>
      <c r="D10" s="70">
        <v>5335</v>
      </c>
      <c r="E10" s="132">
        <v>5742</v>
      </c>
      <c r="F10" s="132"/>
      <c r="G10" s="165">
        <f>SUM(G11:G13)</f>
        <v>4783</v>
      </c>
      <c r="H10" s="165">
        <f>SUM(H11:H13)</f>
        <v>5891</v>
      </c>
      <c r="I10" s="133">
        <f aca="true" t="shared" si="0" ref="I10:I25">G10/E10*100</f>
        <v>83.2985022640195</v>
      </c>
      <c r="J10" s="133">
        <f aca="true" t="shared" si="1" ref="J10:J25">H10/D10*100</f>
        <v>110.42174320524836</v>
      </c>
      <c r="K10" s="133">
        <f aca="true" t="shared" si="2" ref="K10:K25">H10/E10*100</f>
        <v>102.59491466388017</v>
      </c>
      <c r="L10" s="134"/>
      <c r="M10" s="165">
        <v>6035</v>
      </c>
      <c r="N10" s="130"/>
    </row>
    <row r="11" spans="1:13" s="5" customFormat="1" ht="15.75">
      <c r="A11" s="18"/>
      <c r="B11" s="19" t="s">
        <v>9</v>
      </c>
      <c r="C11" s="99" t="s">
        <v>8</v>
      </c>
      <c r="D11" s="72">
        <v>2062</v>
      </c>
      <c r="E11" s="135">
        <v>2350</v>
      </c>
      <c r="F11" s="135"/>
      <c r="G11" s="162">
        <v>1930</v>
      </c>
      <c r="H11" s="162">
        <v>2382</v>
      </c>
      <c r="I11" s="133">
        <f t="shared" si="0"/>
        <v>82.12765957446808</v>
      </c>
      <c r="J11" s="133">
        <f t="shared" si="1"/>
        <v>115.51891367604267</v>
      </c>
      <c r="K11" s="133">
        <f t="shared" si="2"/>
        <v>101.36170212765958</v>
      </c>
      <c r="L11" s="136"/>
      <c r="M11" s="162">
        <v>2373</v>
      </c>
    </row>
    <row r="12" spans="1:13" s="5" customFormat="1" ht="15.75">
      <c r="A12" s="18"/>
      <c r="B12" s="19" t="s">
        <v>10</v>
      </c>
      <c r="C12" s="99" t="s">
        <v>8</v>
      </c>
      <c r="D12" s="72">
        <v>1880</v>
      </c>
      <c r="E12" s="135">
        <v>1828</v>
      </c>
      <c r="F12" s="135"/>
      <c r="G12" s="162">
        <v>1548</v>
      </c>
      <c r="H12" s="162">
        <v>1918</v>
      </c>
      <c r="I12" s="133">
        <f t="shared" si="0"/>
        <v>84.68271334792122</v>
      </c>
      <c r="J12" s="133">
        <f t="shared" si="1"/>
        <v>102.02127659574467</v>
      </c>
      <c r="K12" s="133">
        <f t="shared" si="2"/>
        <v>104.9234135667396</v>
      </c>
      <c r="L12" s="136"/>
      <c r="M12" s="162">
        <v>1965</v>
      </c>
    </row>
    <row r="13" spans="1:13" s="5" customFormat="1" ht="15.75">
      <c r="A13" s="18"/>
      <c r="B13" s="19" t="s">
        <v>11</v>
      </c>
      <c r="C13" s="99" t="s">
        <v>8</v>
      </c>
      <c r="D13" s="72">
        <v>1393</v>
      </c>
      <c r="E13" s="135">
        <v>1563</v>
      </c>
      <c r="F13" s="135"/>
      <c r="G13" s="162">
        <v>1305</v>
      </c>
      <c r="H13" s="162">
        <v>1591</v>
      </c>
      <c r="I13" s="133">
        <f t="shared" si="0"/>
        <v>83.49328214971209</v>
      </c>
      <c r="J13" s="133">
        <f t="shared" si="1"/>
        <v>114.21392677674085</v>
      </c>
      <c r="K13" s="133">
        <f t="shared" si="2"/>
        <v>101.7914267434421</v>
      </c>
      <c r="L13" s="136"/>
      <c r="M13" s="162">
        <v>1697</v>
      </c>
    </row>
    <row r="14" spans="1:14" s="6" customFormat="1" ht="28.5">
      <c r="A14" s="16">
        <v>2</v>
      </c>
      <c r="B14" s="17" t="s">
        <v>12</v>
      </c>
      <c r="C14" s="88" t="s">
        <v>8</v>
      </c>
      <c r="D14" s="70">
        <v>5950</v>
      </c>
      <c r="E14" s="132">
        <v>6436</v>
      </c>
      <c r="F14" s="132"/>
      <c r="G14" s="165">
        <f>SUM(G15:G17)</f>
        <v>5290</v>
      </c>
      <c r="H14" s="165">
        <f>SUM(H15:H17)</f>
        <v>6451</v>
      </c>
      <c r="I14" s="133">
        <f t="shared" si="0"/>
        <v>82.1939092604102</v>
      </c>
      <c r="J14" s="133">
        <f t="shared" si="1"/>
        <v>108.4201680672269</v>
      </c>
      <c r="K14" s="133">
        <f t="shared" si="2"/>
        <v>100.2330640149161</v>
      </c>
      <c r="L14" s="73"/>
      <c r="M14" s="165">
        <v>6930</v>
      </c>
      <c r="N14" s="130"/>
    </row>
    <row r="15" spans="1:13" s="5" customFormat="1" ht="15.75">
      <c r="A15" s="18"/>
      <c r="B15" s="19" t="s">
        <v>9</v>
      </c>
      <c r="C15" s="99" t="s">
        <v>8</v>
      </c>
      <c r="D15" s="72">
        <v>2370</v>
      </c>
      <c r="E15" s="135">
        <v>2416</v>
      </c>
      <c r="F15" s="135"/>
      <c r="G15" s="162">
        <v>1990</v>
      </c>
      <c r="H15" s="162">
        <v>2420</v>
      </c>
      <c r="I15" s="133">
        <f t="shared" si="0"/>
        <v>82.36754966887418</v>
      </c>
      <c r="J15" s="133">
        <f t="shared" si="1"/>
        <v>102.1097046413502</v>
      </c>
      <c r="K15" s="133">
        <f t="shared" si="2"/>
        <v>100.16556291390728</v>
      </c>
      <c r="L15" s="136"/>
      <c r="M15" s="162">
        <v>2576</v>
      </c>
    </row>
    <row r="16" spans="1:13" s="5" customFormat="1" ht="15.75">
      <c r="A16" s="18"/>
      <c r="B16" s="19" t="s">
        <v>10</v>
      </c>
      <c r="C16" s="99" t="s">
        <v>8</v>
      </c>
      <c r="D16" s="72">
        <v>2015</v>
      </c>
      <c r="E16" s="135">
        <v>2204</v>
      </c>
      <c r="F16" s="135"/>
      <c r="G16" s="162">
        <v>1800</v>
      </c>
      <c r="H16" s="162">
        <v>2210</v>
      </c>
      <c r="I16" s="133">
        <f t="shared" si="0"/>
        <v>81.66969147005445</v>
      </c>
      <c r="J16" s="133">
        <f t="shared" si="1"/>
        <v>109.6774193548387</v>
      </c>
      <c r="K16" s="133">
        <f t="shared" si="2"/>
        <v>100.27223230490019</v>
      </c>
      <c r="L16" s="136"/>
      <c r="M16" s="162">
        <v>2380</v>
      </c>
    </row>
    <row r="17" spans="1:13" s="5" customFormat="1" ht="15.75">
      <c r="A17" s="18"/>
      <c r="B17" s="19" t="s">
        <v>11</v>
      </c>
      <c r="C17" s="99" t="s">
        <v>8</v>
      </c>
      <c r="D17" s="72">
        <v>1565</v>
      </c>
      <c r="E17" s="135">
        <v>1816</v>
      </c>
      <c r="F17" s="135"/>
      <c r="G17" s="162">
        <v>1500</v>
      </c>
      <c r="H17" s="162">
        <v>1821</v>
      </c>
      <c r="I17" s="133">
        <f t="shared" si="0"/>
        <v>82.59911894273128</v>
      </c>
      <c r="J17" s="133">
        <f t="shared" si="1"/>
        <v>116.35782747603834</v>
      </c>
      <c r="K17" s="133">
        <f t="shared" si="2"/>
        <v>100.27533039647578</v>
      </c>
      <c r="L17" s="136"/>
      <c r="M17" s="162">
        <v>1974</v>
      </c>
    </row>
    <row r="18" spans="1:13" s="6" customFormat="1" ht="28.5">
      <c r="A18" s="16">
        <v>3</v>
      </c>
      <c r="B18" s="17" t="s">
        <v>13</v>
      </c>
      <c r="C18" s="100"/>
      <c r="D18" s="73"/>
      <c r="E18" s="132"/>
      <c r="F18" s="132"/>
      <c r="G18" s="73"/>
      <c r="H18" s="73"/>
      <c r="I18" s="133"/>
      <c r="J18" s="133"/>
      <c r="K18" s="133"/>
      <c r="L18" s="73"/>
      <c r="M18" s="73"/>
    </row>
    <row r="19" spans="1:13" s="5" customFormat="1" ht="15.75">
      <c r="A19" s="18"/>
      <c r="B19" s="19" t="s">
        <v>9</v>
      </c>
      <c r="C19" s="99" t="s">
        <v>14</v>
      </c>
      <c r="D19" s="74">
        <v>39.831932773109244</v>
      </c>
      <c r="E19" s="137">
        <v>37.53</v>
      </c>
      <c r="F19" s="137"/>
      <c r="G19" s="75">
        <f>G15/$G$14*100</f>
        <v>37.61814744801512</v>
      </c>
      <c r="H19" s="75">
        <f>H15/$H$14*100</f>
        <v>37.513563788559914</v>
      </c>
      <c r="I19" s="133">
        <f t="shared" si="0"/>
        <v>100.2348719638026</v>
      </c>
      <c r="J19" s="133">
        <f t="shared" si="1"/>
        <v>94.17962216959135</v>
      </c>
      <c r="K19" s="133">
        <f t="shared" si="2"/>
        <v>99.95620513871546</v>
      </c>
      <c r="L19" s="136"/>
      <c r="M19" s="136">
        <v>37.17</v>
      </c>
    </row>
    <row r="20" spans="1:13" s="5" customFormat="1" ht="15.75">
      <c r="A20" s="18"/>
      <c r="B20" s="19" t="s">
        <v>10</v>
      </c>
      <c r="C20" s="99" t="s">
        <v>14</v>
      </c>
      <c r="D20" s="74">
        <v>33.865546218487395</v>
      </c>
      <c r="E20" s="137">
        <v>34.25</v>
      </c>
      <c r="F20" s="137"/>
      <c r="G20" s="75">
        <f>G16/$G$14*100</f>
        <v>34.02646502835538</v>
      </c>
      <c r="H20" s="75">
        <f>H16/$H$14*100</f>
        <v>34.25825453418075</v>
      </c>
      <c r="I20" s="133">
        <f t="shared" si="0"/>
        <v>99.34734314848286</v>
      </c>
      <c r="J20" s="133">
        <f t="shared" si="1"/>
        <v>101.15961016296549</v>
      </c>
      <c r="K20" s="133">
        <f t="shared" si="2"/>
        <v>100.02410082972482</v>
      </c>
      <c r="L20" s="136"/>
      <c r="M20" s="136">
        <v>34.34</v>
      </c>
    </row>
    <row r="21" spans="1:13" s="5" customFormat="1" ht="15.75">
      <c r="A21" s="18"/>
      <c r="B21" s="19" t="s">
        <v>11</v>
      </c>
      <c r="C21" s="99" t="s">
        <v>14</v>
      </c>
      <c r="D21" s="74">
        <v>26.30252100840336</v>
      </c>
      <c r="E21" s="137">
        <v>28.22</v>
      </c>
      <c r="F21" s="137"/>
      <c r="G21" s="75">
        <v>28.35</v>
      </c>
      <c r="H21" s="75">
        <f>H17/$H$14*100</f>
        <v>28.22818167725934</v>
      </c>
      <c r="I21" s="133">
        <f t="shared" si="0"/>
        <v>100.46066619418852</v>
      </c>
      <c r="J21" s="133">
        <f t="shared" si="1"/>
        <v>107.32120190395725</v>
      </c>
      <c r="K21" s="133">
        <f t="shared" si="2"/>
        <v>100.02899247788568</v>
      </c>
      <c r="L21" s="136"/>
      <c r="M21" s="136">
        <v>28.49</v>
      </c>
    </row>
    <row r="22" spans="1:13" s="6" customFormat="1" ht="15.75">
      <c r="A22" s="16">
        <v>4</v>
      </c>
      <c r="B22" s="17" t="s">
        <v>15</v>
      </c>
      <c r="C22" s="100" t="s">
        <v>16</v>
      </c>
      <c r="D22" s="75">
        <v>46.15</v>
      </c>
      <c r="E22" s="138">
        <v>49.6</v>
      </c>
      <c r="F22" s="138"/>
      <c r="G22" s="73"/>
      <c r="H22" s="73">
        <v>49.62</v>
      </c>
      <c r="I22" s="133">
        <f t="shared" si="0"/>
        <v>0</v>
      </c>
      <c r="J22" s="133">
        <f t="shared" si="1"/>
        <v>107.51895991332611</v>
      </c>
      <c r="K22" s="133">
        <f t="shared" si="2"/>
        <v>100.04032258064515</v>
      </c>
      <c r="L22" s="73"/>
      <c r="M22" s="73">
        <v>52.42</v>
      </c>
    </row>
    <row r="23" spans="1:13" s="6" customFormat="1" ht="28.5">
      <c r="A23" s="16">
        <v>5</v>
      </c>
      <c r="B23" s="17" t="s">
        <v>17</v>
      </c>
      <c r="C23" s="100" t="s">
        <v>16</v>
      </c>
      <c r="D23" s="181">
        <v>565708.02</v>
      </c>
      <c r="E23" s="182">
        <v>460102</v>
      </c>
      <c r="F23" s="182">
        <v>447842</v>
      </c>
      <c r="G23" s="183">
        <v>421016.3</v>
      </c>
      <c r="H23" s="183">
        <v>641447.1</v>
      </c>
      <c r="I23" s="133">
        <f t="shared" si="0"/>
        <v>91.5049923712568</v>
      </c>
      <c r="J23" s="133">
        <f t="shared" si="1"/>
        <v>113.3883694984561</v>
      </c>
      <c r="K23" s="133">
        <f t="shared" si="2"/>
        <v>139.41410817601314</v>
      </c>
      <c r="L23" s="138">
        <f>H23/F23*100</f>
        <v>143.23067063830547</v>
      </c>
      <c r="M23" s="73"/>
    </row>
    <row r="24" spans="1:13" s="186" customFormat="1" ht="15.75">
      <c r="A24" s="16">
        <v>6</v>
      </c>
      <c r="B24" s="17" t="s">
        <v>18</v>
      </c>
      <c r="C24" s="100" t="s">
        <v>16</v>
      </c>
      <c r="D24" s="181">
        <v>519256.44</v>
      </c>
      <c r="E24" s="132">
        <v>460102</v>
      </c>
      <c r="F24" s="132">
        <v>447842</v>
      </c>
      <c r="G24" s="184">
        <v>402960.5</v>
      </c>
      <c r="H24" s="184">
        <v>570351.4</v>
      </c>
      <c r="I24" s="133">
        <f t="shared" si="0"/>
        <v>87.5806886299125</v>
      </c>
      <c r="J24" s="133">
        <f t="shared" si="1"/>
        <v>109.84002432401223</v>
      </c>
      <c r="K24" s="133">
        <f t="shared" si="2"/>
        <v>123.96194756814793</v>
      </c>
      <c r="L24" s="138">
        <f>H24/F24*100</f>
        <v>127.3554959115045</v>
      </c>
      <c r="M24" s="185"/>
    </row>
    <row r="25" spans="1:13" s="186" customFormat="1" ht="44.25">
      <c r="A25" s="16"/>
      <c r="B25" s="17" t="s">
        <v>304</v>
      </c>
      <c r="C25" s="100" t="s">
        <v>16</v>
      </c>
      <c r="D25" s="182">
        <v>38497.4</v>
      </c>
      <c r="E25" s="182">
        <v>58066</v>
      </c>
      <c r="F25" s="182"/>
      <c r="G25" s="187">
        <v>30767</v>
      </c>
      <c r="H25" s="187">
        <v>58066</v>
      </c>
      <c r="I25" s="139">
        <f t="shared" si="0"/>
        <v>52.98625701787621</v>
      </c>
      <c r="J25" s="133">
        <f t="shared" si="1"/>
        <v>150.83096520804003</v>
      </c>
      <c r="K25" s="133">
        <f t="shared" si="2"/>
        <v>100</v>
      </c>
      <c r="L25" s="138"/>
      <c r="M25" s="185"/>
    </row>
    <row r="26" spans="1:13" s="5" customFormat="1" ht="15.75">
      <c r="A26" s="20">
        <v>7</v>
      </c>
      <c r="B26" s="21" t="s">
        <v>19</v>
      </c>
      <c r="C26" s="101"/>
      <c r="D26" s="76"/>
      <c r="E26" s="132">
        <v>0</v>
      </c>
      <c r="F26" s="132"/>
      <c r="G26" s="136"/>
      <c r="H26" s="136"/>
      <c r="I26" s="133"/>
      <c r="J26" s="133"/>
      <c r="K26" s="133"/>
      <c r="L26" s="136"/>
      <c r="M26" s="136"/>
    </row>
    <row r="27" spans="1:13" s="5" customFormat="1" ht="15.75">
      <c r="A27" s="23" t="s">
        <v>20</v>
      </c>
      <c r="B27" s="24" t="s">
        <v>21</v>
      </c>
      <c r="C27" s="102" t="s">
        <v>22</v>
      </c>
      <c r="D27" s="76">
        <v>52.981</v>
      </c>
      <c r="E27" s="135">
        <v>80</v>
      </c>
      <c r="F27" s="135"/>
      <c r="G27" s="136">
        <v>227.361</v>
      </c>
      <c r="H27" s="136">
        <v>250</v>
      </c>
      <c r="I27" s="133">
        <f>G27/E27*100</f>
        <v>284.20125</v>
      </c>
      <c r="J27" s="133">
        <f>H27/D27*100</f>
        <v>471.8672731734018</v>
      </c>
      <c r="K27" s="133">
        <f>H27/E27*100</f>
        <v>312.5</v>
      </c>
      <c r="L27" s="133"/>
      <c r="M27" s="136">
        <v>250</v>
      </c>
    </row>
    <row r="28" spans="1:13" s="5" customFormat="1" ht="15.75">
      <c r="A28" s="23" t="s">
        <v>20</v>
      </c>
      <c r="B28" s="24" t="s">
        <v>23</v>
      </c>
      <c r="C28" s="102" t="s">
        <v>22</v>
      </c>
      <c r="D28" s="76">
        <v>56.925</v>
      </c>
      <c r="E28" s="135">
        <v>58</v>
      </c>
      <c r="F28" s="135"/>
      <c r="G28" s="136">
        <v>71.361</v>
      </c>
      <c r="H28" s="136">
        <v>90</v>
      </c>
      <c r="I28" s="133">
        <f aca="true" t="shared" si="3" ref="I28:I91">G28/E28*100</f>
        <v>123.03620689655173</v>
      </c>
      <c r="J28" s="133">
        <f aca="true" t="shared" si="4" ref="J28:J91">H28/D28*100</f>
        <v>158.10276679841897</v>
      </c>
      <c r="K28" s="133">
        <f aca="true" t="shared" si="5" ref="K28:K91">H28/E28*100</f>
        <v>155.17241379310346</v>
      </c>
      <c r="L28" s="133"/>
      <c r="M28" s="136">
        <v>90</v>
      </c>
    </row>
    <row r="29" spans="1:13" s="5" customFormat="1" ht="15.75">
      <c r="A29" s="23" t="s">
        <v>20</v>
      </c>
      <c r="B29" s="24" t="s">
        <v>24</v>
      </c>
      <c r="C29" s="102" t="s">
        <v>25</v>
      </c>
      <c r="D29" s="77">
        <v>273952</v>
      </c>
      <c r="E29" s="135">
        <v>274505</v>
      </c>
      <c r="F29" s="135"/>
      <c r="G29" s="162">
        <v>239400</v>
      </c>
      <c r="H29" s="162">
        <v>275000</v>
      </c>
      <c r="I29" s="133">
        <f t="shared" si="3"/>
        <v>87.21152620170854</v>
      </c>
      <c r="J29" s="133">
        <f t="shared" si="4"/>
        <v>100.38254876766732</v>
      </c>
      <c r="K29" s="133">
        <f t="shared" si="5"/>
        <v>100.18032458425165</v>
      </c>
      <c r="L29" s="133"/>
      <c r="M29" s="162">
        <v>280000</v>
      </c>
    </row>
    <row r="30" spans="1:13" s="6" customFormat="1" ht="28.5">
      <c r="A30" s="25">
        <v>8</v>
      </c>
      <c r="B30" s="26" t="s">
        <v>26</v>
      </c>
      <c r="C30" s="101" t="s">
        <v>8</v>
      </c>
      <c r="D30" s="78">
        <v>473</v>
      </c>
      <c r="E30" s="132">
        <v>475</v>
      </c>
      <c r="F30" s="132"/>
      <c r="G30" s="73">
        <v>400</v>
      </c>
      <c r="H30" s="73">
        <v>480</v>
      </c>
      <c r="I30" s="133">
        <f t="shared" si="3"/>
        <v>84.21052631578947</v>
      </c>
      <c r="J30" s="133">
        <f t="shared" si="4"/>
        <v>101.4799154334038</v>
      </c>
      <c r="K30" s="133">
        <f t="shared" si="5"/>
        <v>101.05263157894737</v>
      </c>
      <c r="L30" s="133"/>
      <c r="M30" s="73">
        <v>480</v>
      </c>
    </row>
    <row r="31" spans="1:13" s="5" customFormat="1" ht="28.5">
      <c r="A31" s="27">
        <v>9</v>
      </c>
      <c r="B31" s="28" t="s">
        <v>27</v>
      </c>
      <c r="C31" s="103" t="s">
        <v>28</v>
      </c>
      <c r="D31" s="78">
        <v>5</v>
      </c>
      <c r="E31" s="132">
        <v>7</v>
      </c>
      <c r="F31" s="136"/>
      <c r="G31" s="132">
        <v>5</v>
      </c>
      <c r="H31" s="136">
        <v>7</v>
      </c>
      <c r="I31" s="133">
        <f t="shared" si="3"/>
        <v>71.42857142857143</v>
      </c>
      <c r="J31" s="139">
        <f t="shared" si="4"/>
        <v>140</v>
      </c>
      <c r="K31" s="139">
        <f t="shared" si="5"/>
        <v>100</v>
      </c>
      <c r="L31" s="133"/>
      <c r="M31" s="136">
        <v>9</v>
      </c>
    </row>
    <row r="32" spans="1:13" s="5" customFormat="1" ht="15.75">
      <c r="A32" s="29">
        <v>10</v>
      </c>
      <c r="B32" s="30" t="s">
        <v>29</v>
      </c>
      <c r="C32" s="104"/>
      <c r="D32" s="79"/>
      <c r="E32" s="132">
        <v>0</v>
      </c>
      <c r="F32" s="136"/>
      <c r="G32" s="132"/>
      <c r="H32" s="136"/>
      <c r="I32" s="133"/>
      <c r="J32" s="133"/>
      <c r="K32" s="133"/>
      <c r="L32" s="133"/>
      <c r="M32" s="136"/>
    </row>
    <row r="33" spans="1:13" s="5" customFormat="1" ht="15.75">
      <c r="A33" s="31" t="s">
        <v>20</v>
      </c>
      <c r="B33" s="32" t="s">
        <v>30</v>
      </c>
      <c r="C33" s="105" t="s">
        <v>29</v>
      </c>
      <c r="D33" s="77">
        <v>21</v>
      </c>
      <c r="E33" s="135">
        <v>21</v>
      </c>
      <c r="F33" s="136"/>
      <c r="G33" s="135">
        <v>24</v>
      </c>
      <c r="H33" s="136">
        <v>24</v>
      </c>
      <c r="I33" s="133">
        <f t="shared" si="3"/>
        <v>114.28571428571428</v>
      </c>
      <c r="J33" s="133">
        <f t="shared" si="4"/>
        <v>114.28571428571428</v>
      </c>
      <c r="K33" s="133">
        <f t="shared" si="5"/>
        <v>114.28571428571428</v>
      </c>
      <c r="L33" s="133"/>
      <c r="M33" s="136">
        <v>24</v>
      </c>
    </row>
    <row r="34" spans="1:13" s="7" customFormat="1" ht="15.75">
      <c r="A34" s="33"/>
      <c r="B34" s="34" t="s">
        <v>31</v>
      </c>
      <c r="C34" s="106" t="s">
        <v>29</v>
      </c>
      <c r="D34" s="80">
        <v>1</v>
      </c>
      <c r="E34" s="140" t="s">
        <v>32</v>
      </c>
      <c r="F34" s="141"/>
      <c r="G34" s="140">
        <v>3</v>
      </c>
      <c r="H34" s="141">
        <v>3</v>
      </c>
      <c r="I34" s="133"/>
      <c r="J34" s="139">
        <f t="shared" si="4"/>
        <v>300</v>
      </c>
      <c r="K34" s="133"/>
      <c r="L34" s="133"/>
      <c r="M34" s="141">
        <v>0</v>
      </c>
    </row>
    <row r="35" spans="1:13" s="5" customFormat="1" ht="15.75">
      <c r="A35" s="31" t="s">
        <v>20</v>
      </c>
      <c r="B35" s="32" t="s">
        <v>33</v>
      </c>
      <c r="C35" s="105" t="s">
        <v>34</v>
      </c>
      <c r="D35" s="77">
        <v>550</v>
      </c>
      <c r="E35" s="132">
        <v>0</v>
      </c>
      <c r="F35" s="136"/>
      <c r="G35" s="132">
        <v>550</v>
      </c>
      <c r="H35" s="136">
        <v>550</v>
      </c>
      <c r="I35" s="133"/>
      <c r="J35" s="139">
        <f t="shared" si="4"/>
        <v>100</v>
      </c>
      <c r="K35" s="133"/>
      <c r="L35" s="133"/>
      <c r="M35" s="136"/>
    </row>
    <row r="36" spans="1:13" s="5" customFormat="1" ht="15.75">
      <c r="A36" s="29">
        <v>11</v>
      </c>
      <c r="B36" s="30" t="s">
        <v>35</v>
      </c>
      <c r="C36" s="104"/>
      <c r="D36" s="79"/>
      <c r="E36" s="132">
        <v>0</v>
      </c>
      <c r="F36" s="136"/>
      <c r="G36" s="132"/>
      <c r="H36" s="136"/>
      <c r="I36" s="133"/>
      <c r="J36" s="133"/>
      <c r="K36" s="133"/>
      <c r="L36" s="133"/>
      <c r="M36" s="136"/>
    </row>
    <row r="37" spans="1:13" s="5" customFormat="1" ht="15.75">
      <c r="A37" s="31" t="s">
        <v>20</v>
      </c>
      <c r="B37" s="32" t="s">
        <v>36</v>
      </c>
      <c r="C37" s="105" t="s">
        <v>37</v>
      </c>
      <c r="D37" s="77">
        <v>60</v>
      </c>
      <c r="E37" s="135">
        <v>62</v>
      </c>
      <c r="F37" s="136"/>
      <c r="G37" s="135">
        <v>62</v>
      </c>
      <c r="H37" s="136">
        <v>62</v>
      </c>
      <c r="I37" s="139">
        <f t="shared" si="3"/>
        <v>100</v>
      </c>
      <c r="J37" s="133">
        <f t="shared" si="4"/>
        <v>103.33333333333334</v>
      </c>
      <c r="K37" s="139">
        <f t="shared" si="5"/>
        <v>100</v>
      </c>
      <c r="L37" s="133"/>
      <c r="M37" s="136">
        <v>62</v>
      </c>
    </row>
    <row r="38" spans="1:13" s="5" customFormat="1" ht="15.75">
      <c r="A38" s="31" t="s">
        <v>20</v>
      </c>
      <c r="B38" s="32" t="s">
        <v>38</v>
      </c>
      <c r="C38" s="105" t="s">
        <v>39</v>
      </c>
      <c r="D38" s="77">
        <v>1300</v>
      </c>
      <c r="E38" s="135">
        <v>1370</v>
      </c>
      <c r="F38" s="136"/>
      <c r="G38" s="135">
        <v>1277</v>
      </c>
      <c r="H38" s="136">
        <v>1370</v>
      </c>
      <c r="I38" s="133">
        <f t="shared" si="3"/>
        <v>93.21167883211679</v>
      </c>
      <c r="J38" s="133">
        <f t="shared" si="4"/>
        <v>105.38461538461539</v>
      </c>
      <c r="K38" s="139">
        <f t="shared" si="5"/>
        <v>100</v>
      </c>
      <c r="L38" s="133"/>
      <c r="M38" s="136">
        <v>1410</v>
      </c>
    </row>
    <row r="39" spans="1:13" s="5" customFormat="1" ht="15.75">
      <c r="A39" s="22">
        <v>12</v>
      </c>
      <c r="B39" s="26" t="s">
        <v>40</v>
      </c>
      <c r="C39" s="101"/>
      <c r="D39" s="78"/>
      <c r="E39" s="132">
        <v>0</v>
      </c>
      <c r="F39" s="136"/>
      <c r="G39" s="132"/>
      <c r="H39" s="136"/>
      <c r="I39" s="133"/>
      <c r="J39" s="133"/>
      <c r="K39" s="133"/>
      <c r="L39" s="133"/>
      <c r="M39" s="136"/>
    </row>
    <row r="40" spans="1:13" s="5" customFormat="1" ht="15.75">
      <c r="A40" s="35" t="s">
        <v>20</v>
      </c>
      <c r="B40" s="36" t="s">
        <v>41</v>
      </c>
      <c r="C40" s="107" t="s">
        <v>42</v>
      </c>
      <c r="D40" s="77">
        <v>23000</v>
      </c>
      <c r="E40" s="135">
        <v>22000</v>
      </c>
      <c r="F40" s="136"/>
      <c r="G40" s="135">
        <v>12500</v>
      </c>
      <c r="H40" s="162">
        <v>22500</v>
      </c>
      <c r="I40" s="133">
        <f t="shared" si="3"/>
        <v>56.81818181818182</v>
      </c>
      <c r="J40" s="133">
        <f t="shared" si="4"/>
        <v>97.82608695652173</v>
      </c>
      <c r="K40" s="133">
        <f t="shared" si="5"/>
        <v>102.27272727272727</v>
      </c>
      <c r="L40" s="133"/>
      <c r="M40" s="162">
        <v>22500</v>
      </c>
    </row>
    <row r="41" spans="1:13" s="5" customFormat="1" ht="15.75">
      <c r="A41" s="35" t="s">
        <v>20</v>
      </c>
      <c r="B41" s="36" t="s">
        <v>43</v>
      </c>
      <c r="C41" s="107" t="s">
        <v>8</v>
      </c>
      <c r="D41" s="76">
        <v>0.35</v>
      </c>
      <c r="E41" s="137">
        <v>0.35</v>
      </c>
      <c r="F41" s="136"/>
      <c r="G41" s="137">
        <v>0.2</v>
      </c>
      <c r="H41" s="136">
        <v>0.35</v>
      </c>
      <c r="I41" s="133">
        <f t="shared" si="3"/>
        <v>57.14285714285715</v>
      </c>
      <c r="J41" s="133">
        <f t="shared" si="4"/>
        <v>100</v>
      </c>
      <c r="K41" s="133">
        <f t="shared" si="5"/>
        <v>100</v>
      </c>
      <c r="L41" s="133"/>
      <c r="M41" s="136">
        <v>0.35</v>
      </c>
    </row>
    <row r="42" spans="1:13" s="5" customFormat="1" ht="28.5">
      <c r="A42" s="37" t="s">
        <v>44</v>
      </c>
      <c r="B42" s="38" t="s">
        <v>193</v>
      </c>
      <c r="C42" s="86" t="s">
        <v>194</v>
      </c>
      <c r="D42" s="79">
        <v>30401.360000000004</v>
      </c>
      <c r="E42" s="142">
        <v>31255.82</v>
      </c>
      <c r="F42" s="162">
        <v>30754</v>
      </c>
      <c r="G42" s="143">
        <f>G46+G78+G94</f>
        <v>31798.56</v>
      </c>
      <c r="H42" s="143">
        <f>H46+H78+H94</f>
        <v>31955.400000000005</v>
      </c>
      <c r="I42" s="133">
        <f t="shared" si="3"/>
        <v>101.73644460455684</v>
      </c>
      <c r="J42" s="133">
        <f t="shared" si="4"/>
        <v>105.11174500088154</v>
      </c>
      <c r="K42" s="133">
        <f t="shared" si="5"/>
        <v>102.23823915034065</v>
      </c>
      <c r="L42" s="133">
        <f aca="true" t="shared" si="6" ref="L42:L91">H42/F42*100</f>
        <v>103.90648370943619</v>
      </c>
      <c r="M42" s="168">
        <f>M46+M78+M94</f>
        <v>31816.07</v>
      </c>
    </row>
    <row r="43" spans="1:13" s="5" customFormat="1" ht="28.5">
      <c r="A43" s="16" t="s">
        <v>195</v>
      </c>
      <c r="B43" s="17" t="s">
        <v>196</v>
      </c>
      <c r="C43" s="100" t="s">
        <v>197</v>
      </c>
      <c r="D43" s="79">
        <v>20849.492000000002</v>
      </c>
      <c r="E43" s="83">
        <v>19625.525</v>
      </c>
      <c r="F43" s="162">
        <v>19340</v>
      </c>
      <c r="G43" s="143">
        <f>G50+G65</f>
        <v>20069.587000000003</v>
      </c>
      <c r="H43" s="143">
        <f>G43</f>
        <v>20069.587000000003</v>
      </c>
      <c r="I43" s="133">
        <f t="shared" si="3"/>
        <v>102.26267577555251</v>
      </c>
      <c r="J43" s="133">
        <f t="shared" si="4"/>
        <v>96.2593573023266</v>
      </c>
      <c r="K43" s="133">
        <f t="shared" si="5"/>
        <v>102.26267577555251</v>
      </c>
      <c r="L43" s="133">
        <f t="shared" si="6"/>
        <v>103.77242502585318</v>
      </c>
      <c r="M43" s="143">
        <v>20530</v>
      </c>
    </row>
    <row r="44" spans="1:14" s="5" customFormat="1" ht="15.75">
      <c r="A44" s="39"/>
      <c r="B44" s="40" t="s">
        <v>198</v>
      </c>
      <c r="C44" s="108" t="s">
        <v>197</v>
      </c>
      <c r="D44" s="81">
        <v>19532.432</v>
      </c>
      <c r="E44" s="144">
        <v>18535.525</v>
      </c>
      <c r="F44" s="162">
        <v>18250</v>
      </c>
      <c r="G44" s="145">
        <f>G50</f>
        <v>19035.027000000002</v>
      </c>
      <c r="H44" s="145">
        <f>G44</f>
        <v>19035.027000000002</v>
      </c>
      <c r="I44" s="133">
        <f t="shared" si="3"/>
        <v>102.69483599736182</v>
      </c>
      <c r="J44" s="133">
        <f t="shared" si="4"/>
        <v>97.45344051370563</v>
      </c>
      <c r="K44" s="133">
        <f t="shared" si="5"/>
        <v>102.69483599736182</v>
      </c>
      <c r="L44" s="133">
        <f t="shared" si="6"/>
        <v>104.30151780821919</v>
      </c>
      <c r="M44" s="145">
        <f>M50</f>
        <v>19412.800000000003</v>
      </c>
      <c r="N44" s="131"/>
    </row>
    <row r="45" spans="1:13" s="5" customFormat="1" ht="30">
      <c r="A45" s="39" t="s">
        <v>199</v>
      </c>
      <c r="B45" s="40" t="s">
        <v>200</v>
      </c>
      <c r="C45" s="108" t="s">
        <v>201</v>
      </c>
      <c r="D45" s="81">
        <v>267.472636305324</v>
      </c>
      <c r="E45" s="146">
        <v>247.48</v>
      </c>
      <c r="F45" s="136"/>
      <c r="G45" s="145"/>
      <c r="H45" s="150">
        <f>H43/H126*1000</f>
        <v>252.53657892087784</v>
      </c>
      <c r="I45" s="133">
        <f t="shared" si="3"/>
        <v>0</v>
      </c>
      <c r="J45" s="133">
        <f t="shared" si="4"/>
        <v>94.41585592052998</v>
      </c>
      <c r="K45" s="133">
        <f t="shared" si="5"/>
        <v>102.04322729953041</v>
      </c>
      <c r="L45" s="133"/>
      <c r="M45" s="150">
        <f>M43/M126*1000</f>
        <v>254.3990086741016</v>
      </c>
    </row>
    <row r="46" spans="1:13" s="5" customFormat="1" ht="28.5">
      <c r="A46" s="37" t="s">
        <v>202</v>
      </c>
      <c r="B46" s="38" t="s">
        <v>203</v>
      </c>
      <c r="C46" s="86" t="s">
        <v>194</v>
      </c>
      <c r="D46" s="79">
        <v>8488</v>
      </c>
      <c r="E46" s="78">
        <v>8297</v>
      </c>
      <c r="F46" s="136"/>
      <c r="G46" s="143">
        <f>G47+G66+G71+G74+G77</f>
        <v>8842.720000000001</v>
      </c>
      <c r="H46" s="143">
        <f>H47+H66+H71+H74+H77</f>
        <v>8990.54</v>
      </c>
      <c r="I46" s="133">
        <f t="shared" si="3"/>
        <v>106.57731710256722</v>
      </c>
      <c r="J46" s="133">
        <f t="shared" si="4"/>
        <v>105.92059377945336</v>
      </c>
      <c r="K46" s="133">
        <f t="shared" si="5"/>
        <v>108.35892491261903</v>
      </c>
      <c r="L46" s="133"/>
      <c r="M46" s="147">
        <f>M47+M66+M71+M74+M77</f>
        <v>8990</v>
      </c>
    </row>
    <row r="47" spans="1:15" s="5" customFormat="1" ht="15.75">
      <c r="A47" s="37">
        <v>1</v>
      </c>
      <c r="B47" s="38" t="s">
        <v>204</v>
      </c>
      <c r="C47" s="86" t="s">
        <v>194</v>
      </c>
      <c r="D47" s="79">
        <v>3889</v>
      </c>
      <c r="E47" s="78">
        <v>3756</v>
      </c>
      <c r="F47" s="162">
        <v>3705</v>
      </c>
      <c r="G47" s="143">
        <f>G48+G63</f>
        <v>3927.34</v>
      </c>
      <c r="H47" s="143">
        <f>H48+H63</f>
        <v>3940.34</v>
      </c>
      <c r="I47" s="133">
        <f t="shared" si="3"/>
        <v>104.56176783812568</v>
      </c>
      <c r="J47" s="133">
        <f t="shared" si="4"/>
        <v>101.32013371046543</v>
      </c>
      <c r="K47" s="133">
        <f t="shared" si="5"/>
        <v>104.90788072417465</v>
      </c>
      <c r="L47" s="133">
        <f t="shared" si="6"/>
        <v>106.35195681511472</v>
      </c>
      <c r="M47" s="147">
        <f>M48+M63</f>
        <v>3931</v>
      </c>
      <c r="O47" s="131"/>
    </row>
    <row r="48" spans="1:13" s="5" customFormat="1" ht="15.75">
      <c r="A48" s="41" t="s">
        <v>164</v>
      </c>
      <c r="B48" s="42" t="s">
        <v>205</v>
      </c>
      <c r="C48" s="109" t="s">
        <v>194</v>
      </c>
      <c r="D48" s="82">
        <v>3646</v>
      </c>
      <c r="E48" s="82">
        <v>3499</v>
      </c>
      <c r="F48" s="162">
        <v>3448</v>
      </c>
      <c r="G48" s="143">
        <v>3683.34</v>
      </c>
      <c r="H48" s="143">
        <v>3683.34</v>
      </c>
      <c r="I48" s="133">
        <f t="shared" si="3"/>
        <v>105.26836238925408</v>
      </c>
      <c r="J48" s="133">
        <f t="shared" si="4"/>
        <v>101.02413603949533</v>
      </c>
      <c r="K48" s="133">
        <f t="shared" si="5"/>
        <v>105.26836238925408</v>
      </c>
      <c r="L48" s="133">
        <f t="shared" si="6"/>
        <v>106.8254060324826</v>
      </c>
      <c r="M48" s="147">
        <v>3665</v>
      </c>
    </row>
    <row r="49" spans="1:13" s="5" customFormat="1" ht="15.75">
      <c r="A49" s="43" t="s">
        <v>73</v>
      </c>
      <c r="B49" s="44" t="s">
        <v>206</v>
      </c>
      <c r="C49" s="92" t="s">
        <v>207</v>
      </c>
      <c r="D49" s="81">
        <v>53.572221612726274</v>
      </c>
      <c r="E49" s="146">
        <v>52.973778222349246</v>
      </c>
      <c r="F49" s="136">
        <v>52.9</v>
      </c>
      <c r="G49" s="145">
        <f>G50/G48*10</f>
        <v>51.67871279870987</v>
      </c>
      <c r="H49" s="145">
        <f>H50/H48*10</f>
        <v>51.67871279870987</v>
      </c>
      <c r="I49" s="133">
        <f t="shared" si="3"/>
        <v>97.5552708017096</v>
      </c>
      <c r="J49" s="133">
        <f t="shared" si="4"/>
        <v>96.46550253654854</v>
      </c>
      <c r="K49" s="133">
        <f t="shared" si="5"/>
        <v>97.5552708017096</v>
      </c>
      <c r="L49" s="133">
        <f t="shared" si="6"/>
        <v>97.69132854198462</v>
      </c>
      <c r="M49" s="145">
        <f>M50/M48*10</f>
        <v>52.968076398362896</v>
      </c>
    </row>
    <row r="50" spans="1:13" s="5" customFormat="1" ht="15.75">
      <c r="A50" s="43" t="s">
        <v>73</v>
      </c>
      <c r="B50" s="44" t="s">
        <v>208</v>
      </c>
      <c r="C50" s="92" t="s">
        <v>197</v>
      </c>
      <c r="D50" s="81">
        <v>19532.432</v>
      </c>
      <c r="E50" s="146">
        <v>18535.525</v>
      </c>
      <c r="F50" s="162">
        <v>18250</v>
      </c>
      <c r="G50" s="145">
        <f>G53+G56</f>
        <v>19035.027000000002</v>
      </c>
      <c r="H50" s="145">
        <f>H53+H56</f>
        <v>19035.027000000002</v>
      </c>
      <c r="I50" s="133">
        <f t="shared" si="3"/>
        <v>102.69483599736182</v>
      </c>
      <c r="J50" s="133">
        <f t="shared" si="4"/>
        <v>97.45344051370563</v>
      </c>
      <c r="K50" s="133">
        <f t="shared" si="5"/>
        <v>102.69483599736182</v>
      </c>
      <c r="L50" s="133">
        <f t="shared" si="6"/>
        <v>104.30151780821919</v>
      </c>
      <c r="M50" s="145">
        <f>M53+M56</f>
        <v>19412.800000000003</v>
      </c>
    </row>
    <row r="51" spans="1:13" s="5" customFormat="1" ht="15.75">
      <c r="A51" s="46" t="s">
        <v>209</v>
      </c>
      <c r="B51" s="38" t="s">
        <v>210</v>
      </c>
      <c r="C51" s="86" t="s">
        <v>194</v>
      </c>
      <c r="D51" s="78">
        <v>1650</v>
      </c>
      <c r="E51" s="78">
        <v>1605</v>
      </c>
      <c r="F51" s="162">
        <v>1554</v>
      </c>
      <c r="G51" s="143">
        <v>1673.65</v>
      </c>
      <c r="H51" s="143">
        <v>1673.65</v>
      </c>
      <c r="I51" s="133">
        <f t="shared" si="3"/>
        <v>104.2772585669782</v>
      </c>
      <c r="J51" s="133">
        <f t="shared" si="4"/>
        <v>101.43333333333334</v>
      </c>
      <c r="K51" s="133">
        <f t="shared" si="5"/>
        <v>104.2772585669782</v>
      </c>
      <c r="L51" s="133">
        <f t="shared" si="6"/>
        <v>107.6994851994852</v>
      </c>
      <c r="M51" s="147">
        <v>1655</v>
      </c>
    </row>
    <row r="52" spans="1:13" s="5" customFormat="1" ht="15.75">
      <c r="A52" s="43" t="s">
        <v>73</v>
      </c>
      <c r="B52" s="44" t="s">
        <v>206</v>
      </c>
      <c r="C52" s="92" t="s">
        <v>207</v>
      </c>
      <c r="D52" s="81">
        <v>55.03</v>
      </c>
      <c r="E52" s="81">
        <v>55.05</v>
      </c>
      <c r="F52" s="136">
        <v>55</v>
      </c>
      <c r="G52" s="145">
        <v>52</v>
      </c>
      <c r="H52" s="145">
        <v>52</v>
      </c>
      <c r="I52" s="133">
        <f t="shared" si="3"/>
        <v>94.45958219800183</v>
      </c>
      <c r="J52" s="133">
        <f t="shared" si="4"/>
        <v>94.49391241141196</v>
      </c>
      <c r="K52" s="133">
        <f t="shared" si="5"/>
        <v>94.45958219800183</v>
      </c>
      <c r="L52" s="133">
        <f t="shared" si="6"/>
        <v>94.54545454545455</v>
      </c>
      <c r="M52" s="145">
        <f>M53/M51*10</f>
        <v>52.91359516616315</v>
      </c>
    </row>
    <row r="53" spans="1:13" s="5" customFormat="1" ht="15.75">
      <c r="A53" s="43" t="s">
        <v>73</v>
      </c>
      <c r="B53" s="44" t="s">
        <v>208</v>
      </c>
      <c r="C53" s="92" t="s">
        <v>197</v>
      </c>
      <c r="D53" s="81">
        <v>9079.95</v>
      </c>
      <c r="E53" s="146">
        <v>8835.525</v>
      </c>
      <c r="F53" s="162">
        <v>8550</v>
      </c>
      <c r="G53" s="145">
        <f>G52*G51/10</f>
        <v>8702.98</v>
      </c>
      <c r="H53" s="145">
        <f>H52*H51/10</f>
        <v>8702.98</v>
      </c>
      <c r="I53" s="133">
        <f t="shared" si="3"/>
        <v>98.49986276989766</v>
      </c>
      <c r="J53" s="133">
        <f t="shared" si="4"/>
        <v>95.84832515597552</v>
      </c>
      <c r="K53" s="133">
        <f t="shared" si="5"/>
        <v>98.49986276989766</v>
      </c>
      <c r="L53" s="133">
        <f t="shared" si="6"/>
        <v>101.78923976608188</v>
      </c>
      <c r="M53" s="139">
        <v>8757.2</v>
      </c>
    </row>
    <row r="54" spans="1:13" s="5" customFormat="1" ht="15.75">
      <c r="A54" s="46" t="s">
        <v>211</v>
      </c>
      <c r="B54" s="38" t="s">
        <v>212</v>
      </c>
      <c r="C54" s="86" t="s">
        <v>194</v>
      </c>
      <c r="D54" s="78">
        <v>1996</v>
      </c>
      <c r="E54" s="78">
        <v>1894</v>
      </c>
      <c r="F54" s="162">
        <v>1894</v>
      </c>
      <c r="G54" s="143">
        <v>2009.69</v>
      </c>
      <c r="H54" s="143">
        <v>2009.69</v>
      </c>
      <c r="I54" s="133">
        <f t="shared" si="3"/>
        <v>106.10823653643084</v>
      </c>
      <c r="J54" s="133">
        <f t="shared" si="4"/>
        <v>100.68587174348697</v>
      </c>
      <c r="K54" s="133">
        <f t="shared" si="5"/>
        <v>106.10823653643084</v>
      </c>
      <c r="L54" s="133">
        <f t="shared" si="6"/>
        <v>106.10823653643084</v>
      </c>
      <c r="M54" s="147">
        <v>2010</v>
      </c>
    </row>
    <row r="55" spans="1:13" s="5" customFormat="1" ht="15.75">
      <c r="A55" s="43"/>
      <c r="B55" s="44" t="s">
        <v>206</v>
      </c>
      <c r="C55" s="92" t="s">
        <v>207</v>
      </c>
      <c r="D55" s="81">
        <v>52.36714428857716</v>
      </c>
      <c r="E55" s="144">
        <v>51.2</v>
      </c>
      <c r="F55" s="136">
        <v>51.2</v>
      </c>
      <c r="G55" s="145">
        <f>G56/G54*10</f>
        <v>51.41114798799815</v>
      </c>
      <c r="H55" s="145">
        <f>H56/H54*10</f>
        <v>51.41114798799815</v>
      </c>
      <c r="I55" s="133">
        <f t="shared" si="3"/>
        <v>100.41239841405887</v>
      </c>
      <c r="J55" s="133">
        <f t="shared" si="4"/>
        <v>98.17443491798818</v>
      </c>
      <c r="K55" s="133">
        <f t="shared" si="5"/>
        <v>100.41239841405887</v>
      </c>
      <c r="L55" s="133">
        <f t="shared" si="6"/>
        <v>100.41239841405887</v>
      </c>
      <c r="M55" s="145">
        <f>M56/M54*10</f>
        <v>53.01293532338309</v>
      </c>
    </row>
    <row r="56" spans="1:13" s="5" customFormat="1" ht="15.75">
      <c r="A56" s="43"/>
      <c r="B56" s="44" t="s">
        <v>208</v>
      </c>
      <c r="C56" s="92" t="s">
        <v>197</v>
      </c>
      <c r="D56" s="81">
        <v>10452.482</v>
      </c>
      <c r="E56" s="80">
        <v>9700</v>
      </c>
      <c r="F56" s="162">
        <v>9700</v>
      </c>
      <c r="G56" s="145">
        <f>G59+G62</f>
        <v>10332.047</v>
      </c>
      <c r="H56" s="145">
        <f>H59+H62</f>
        <v>10332.047</v>
      </c>
      <c r="I56" s="133">
        <f t="shared" si="3"/>
        <v>106.51594845360826</v>
      </c>
      <c r="J56" s="133">
        <f t="shared" si="4"/>
        <v>98.84778562641868</v>
      </c>
      <c r="K56" s="133">
        <f t="shared" si="5"/>
        <v>106.51594845360826</v>
      </c>
      <c r="L56" s="133">
        <f t="shared" si="6"/>
        <v>106.51594845360826</v>
      </c>
      <c r="M56" s="145">
        <f>M59+M63</f>
        <v>10655.6</v>
      </c>
    </row>
    <row r="57" spans="1:13" s="5" customFormat="1" ht="15.75">
      <c r="A57" s="47" t="s">
        <v>199</v>
      </c>
      <c r="B57" s="42" t="s">
        <v>213</v>
      </c>
      <c r="C57" s="109" t="s">
        <v>194</v>
      </c>
      <c r="D57" s="82">
        <v>1886</v>
      </c>
      <c r="E57" s="82">
        <v>1844</v>
      </c>
      <c r="F57" s="162">
        <v>1844</v>
      </c>
      <c r="G57" s="143">
        <v>1923.39</v>
      </c>
      <c r="H57" s="143">
        <v>1923.39</v>
      </c>
      <c r="I57" s="133">
        <f t="shared" si="3"/>
        <v>104.30531453362258</v>
      </c>
      <c r="J57" s="133">
        <f t="shared" si="4"/>
        <v>101.98250265111348</v>
      </c>
      <c r="K57" s="133">
        <f t="shared" si="5"/>
        <v>104.30531453362258</v>
      </c>
      <c r="L57" s="133">
        <f t="shared" si="6"/>
        <v>104.30531453362258</v>
      </c>
      <c r="M57" s="147">
        <f>M54-M60</f>
        <v>1924</v>
      </c>
    </row>
    <row r="58" spans="1:13" s="5" customFormat="1" ht="15.75">
      <c r="A58" s="43" t="s">
        <v>73</v>
      </c>
      <c r="B58" s="44" t="s">
        <v>206</v>
      </c>
      <c r="C58" s="92" t="s">
        <v>207</v>
      </c>
      <c r="D58" s="81">
        <v>53.87</v>
      </c>
      <c r="E58" s="144">
        <v>52.2</v>
      </c>
      <c r="F58" s="136">
        <v>52.2</v>
      </c>
      <c r="G58" s="145">
        <v>53</v>
      </c>
      <c r="H58" s="145">
        <f>G58</f>
        <v>53</v>
      </c>
      <c r="I58" s="133">
        <f t="shared" si="3"/>
        <v>101.53256704980842</v>
      </c>
      <c r="J58" s="133">
        <f t="shared" si="4"/>
        <v>98.3850009281604</v>
      </c>
      <c r="K58" s="133">
        <f t="shared" si="5"/>
        <v>101.53256704980842</v>
      </c>
      <c r="L58" s="148">
        <f>H58/F58*100</f>
        <v>101.53256704980842</v>
      </c>
      <c r="M58" s="145">
        <v>54</v>
      </c>
    </row>
    <row r="59" spans="1:13" s="5" customFormat="1" ht="15.75">
      <c r="A59" s="43" t="s">
        <v>73</v>
      </c>
      <c r="B59" s="44" t="s">
        <v>208</v>
      </c>
      <c r="C59" s="92" t="s">
        <v>197</v>
      </c>
      <c r="D59" s="81">
        <v>10159.882</v>
      </c>
      <c r="E59" s="80">
        <v>9650</v>
      </c>
      <c r="F59" s="162">
        <v>9620</v>
      </c>
      <c r="G59" s="145">
        <f>G58*G57/10</f>
        <v>10193.967</v>
      </c>
      <c r="H59" s="145">
        <f>H58*H57/10</f>
        <v>10193.967</v>
      </c>
      <c r="I59" s="133">
        <f t="shared" si="3"/>
        <v>105.63696373056995</v>
      </c>
      <c r="J59" s="133">
        <f t="shared" si="4"/>
        <v>100.33548617985919</v>
      </c>
      <c r="K59" s="133">
        <f t="shared" si="5"/>
        <v>105.63696373056995</v>
      </c>
      <c r="L59" s="133">
        <f t="shared" si="6"/>
        <v>105.96639293139293</v>
      </c>
      <c r="M59" s="145">
        <f>M58*M57/10</f>
        <v>10389.6</v>
      </c>
    </row>
    <row r="60" spans="1:13" s="5" customFormat="1" ht="15.75">
      <c r="A60" s="47" t="s">
        <v>199</v>
      </c>
      <c r="B60" s="42" t="s">
        <v>214</v>
      </c>
      <c r="C60" s="109" t="s">
        <v>194</v>
      </c>
      <c r="D60" s="82">
        <v>110</v>
      </c>
      <c r="E60" s="82">
        <v>50</v>
      </c>
      <c r="F60" s="136">
        <v>50</v>
      </c>
      <c r="G60" s="143">
        <v>86.3</v>
      </c>
      <c r="H60" s="143">
        <v>86.3</v>
      </c>
      <c r="I60" s="133">
        <f t="shared" si="3"/>
        <v>172.6</v>
      </c>
      <c r="J60" s="133">
        <f t="shared" si="4"/>
        <v>78.45454545454545</v>
      </c>
      <c r="K60" s="133">
        <f t="shared" si="5"/>
        <v>172.6</v>
      </c>
      <c r="L60" s="133">
        <f t="shared" si="6"/>
        <v>172.6</v>
      </c>
      <c r="M60" s="147">
        <v>86</v>
      </c>
    </row>
    <row r="61" spans="1:13" s="5" customFormat="1" ht="15.75">
      <c r="A61" s="43" t="s">
        <v>73</v>
      </c>
      <c r="B61" s="44" t="s">
        <v>206</v>
      </c>
      <c r="C61" s="92" t="s">
        <v>207</v>
      </c>
      <c r="D61" s="81">
        <v>26.6</v>
      </c>
      <c r="E61" s="80">
        <v>16</v>
      </c>
      <c r="F61" s="136">
        <v>16</v>
      </c>
      <c r="G61" s="145">
        <v>16</v>
      </c>
      <c r="H61" s="145">
        <v>16</v>
      </c>
      <c r="I61" s="139">
        <f t="shared" si="3"/>
        <v>100</v>
      </c>
      <c r="J61" s="133">
        <f t="shared" si="4"/>
        <v>60.150375939849624</v>
      </c>
      <c r="K61" s="139">
        <f t="shared" si="5"/>
        <v>100</v>
      </c>
      <c r="L61" s="139">
        <f t="shared" si="6"/>
        <v>100</v>
      </c>
      <c r="M61" s="139">
        <v>16</v>
      </c>
    </row>
    <row r="62" spans="1:13" s="5" customFormat="1" ht="15.75">
      <c r="A62" s="43" t="s">
        <v>73</v>
      </c>
      <c r="B62" s="44" t="s">
        <v>208</v>
      </c>
      <c r="C62" s="92" t="s">
        <v>197</v>
      </c>
      <c r="D62" s="81">
        <v>292.6</v>
      </c>
      <c r="E62" s="80">
        <v>80</v>
      </c>
      <c r="F62" s="136">
        <v>80</v>
      </c>
      <c r="G62" s="145">
        <f>G61*G60/10</f>
        <v>138.07999999999998</v>
      </c>
      <c r="H62" s="145">
        <f>H61*H60/10</f>
        <v>138.07999999999998</v>
      </c>
      <c r="I62" s="133">
        <f t="shared" si="3"/>
        <v>172.59999999999997</v>
      </c>
      <c r="J62" s="133">
        <f t="shared" si="4"/>
        <v>47.190704032809286</v>
      </c>
      <c r="K62" s="133">
        <f t="shared" si="5"/>
        <v>172.59999999999997</v>
      </c>
      <c r="L62" s="133">
        <f t="shared" si="6"/>
        <v>172.59999999999997</v>
      </c>
      <c r="M62" s="145">
        <f>M61*M60/10</f>
        <v>137.6</v>
      </c>
    </row>
    <row r="63" spans="1:13" s="5" customFormat="1" ht="15.75">
      <c r="A63" s="47" t="s">
        <v>215</v>
      </c>
      <c r="B63" s="42" t="s">
        <v>216</v>
      </c>
      <c r="C63" s="109" t="s">
        <v>194</v>
      </c>
      <c r="D63" s="82">
        <v>243</v>
      </c>
      <c r="E63" s="82">
        <v>257</v>
      </c>
      <c r="F63" s="136">
        <v>257</v>
      </c>
      <c r="G63" s="143">
        <v>244</v>
      </c>
      <c r="H63" s="143">
        <v>257</v>
      </c>
      <c r="I63" s="133">
        <f t="shared" si="3"/>
        <v>94.94163424124513</v>
      </c>
      <c r="J63" s="133">
        <f t="shared" si="4"/>
        <v>105.76131687242798</v>
      </c>
      <c r="K63" s="139">
        <f t="shared" si="5"/>
        <v>100</v>
      </c>
      <c r="L63" s="139">
        <f t="shared" si="6"/>
        <v>100</v>
      </c>
      <c r="M63" s="147">
        <v>266</v>
      </c>
    </row>
    <row r="64" spans="1:13" s="5" customFormat="1" ht="15.75">
      <c r="A64" s="43" t="s">
        <v>73</v>
      </c>
      <c r="B64" s="44" t="s">
        <v>206</v>
      </c>
      <c r="C64" s="92" t="s">
        <v>207</v>
      </c>
      <c r="D64" s="81">
        <v>54.2</v>
      </c>
      <c r="E64" s="144">
        <v>42.4</v>
      </c>
      <c r="F64" s="136">
        <v>42.4</v>
      </c>
      <c r="G64" s="145">
        <f>E64</f>
        <v>42.4</v>
      </c>
      <c r="H64" s="145">
        <f>G64</f>
        <v>42.4</v>
      </c>
      <c r="I64" s="139">
        <f t="shared" si="3"/>
        <v>100</v>
      </c>
      <c r="J64" s="133">
        <f t="shared" si="4"/>
        <v>78.22878228782287</v>
      </c>
      <c r="K64" s="139">
        <f t="shared" si="5"/>
        <v>100</v>
      </c>
      <c r="L64" s="139">
        <f t="shared" si="6"/>
        <v>100</v>
      </c>
      <c r="M64" s="139">
        <v>42</v>
      </c>
    </row>
    <row r="65" spans="1:13" s="5" customFormat="1" ht="15.75">
      <c r="A65" s="43" t="s">
        <v>73</v>
      </c>
      <c r="B65" s="44" t="s">
        <v>208</v>
      </c>
      <c r="C65" s="92" t="s">
        <v>197</v>
      </c>
      <c r="D65" s="81">
        <v>1317.06</v>
      </c>
      <c r="E65" s="80">
        <v>1090</v>
      </c>
      <c r="F65" s="162">
        <v>1090</v>
      </c>
      <c r="G65" s="145">
        <f>G63*G64/10</f>
        <v>1034.56</v>
      </c>
      <c r="H65" s="145">
        <f>H64*H63/10</f>
        <v>1089.6799999999998</v>
      </c>
      <c r="I65" s="133">
        <f t="shared" si="3"/>
        <v>94.9137614678899</v>
      </c>
      <c r="J65" s="133">
        <f t="shared" si="4"/>
        <v>82.73579032086616</v>
      </c>
      <c r="K65" s="133">
        <f t="shared" si="5"/>
        <v>99.97064220183485</v>
      </c>
      <c r="L65" s="133">
        <f t="shared" si="6"/>
        <v>99.97064220183485</v>
      </c>
      <c r="M65" s="145">
        <f>M64*M63/10</f>
        <v>1117.2</v>
      </c>
    </row>
    <row r="66" spans="1:13" s="5" customFormat="1" ht="15.75">
      <c r="A66" s="46">
        <v>2</v>
      </c>
      <c r="B66" s="38" t="s">
        <v>217</v>
      </c>
      <c r="C66" s="86" t="s">
        <v>194</v>
      </c>
      <c r="D66" s="78">
        <v>3777</v>
      </c>
      <c r="E66" s="78">
        <v>3740</v>
      </c>
      <c r="F66" s="136"/>
      <c r="G66" s="143">
        <f>G67+G70</f>
        <v>4079</v>
      </c>
      <c r="H66" s="143">
        <f>H67+H70</f>
        <v>4079</v>
      </c>
      <c r="I66" s="133">
        <f t="shared" si="3"/>
        <v>109.06417112299465</v>
      </c>
      <c r="J66" s="133">
        <f t="shared" si="4"/>
        <v>107.99576383373048</v>
      </c>
      <c r="K66" s="133">
        <f t="shared" si="5"/>
        <v>109.06417112299465</v>
      </c>
      <c r="L66" s="133"/>
      <c r="M66" s="147">
        <f>M67+M70</f>
        <v>4087</v>
      </c>
    </row>
    <row r="67" spans="1:13" s="5" customFormat="1" ht="15.75">
      <c r="A67" s="47" t="s">
        <v>218</v>
      </c>
      <c r="B67" s="42" t="s">
        <v>219</v>
      </c>
      <c r="C67" s="109" t="s">
        <v>194</v>
      </c>
      <c r="D67" s="82">
        <v>3643</v>
      </c>
      <c r="E67" s="82">
        <v>3600</v>
      </c>
      <c r="F67" s="162">
        <v>3600</v>
      </c>
      <c r="G67" s="143">
        <v>3887</v>
      </c>
      <c r="H67" s="143">
        <v>3887</v>
      </c>
      <c r="I67" s="133">
        <f t="shared" si="3"/>
        <v>107.97222222222223</v>
      </c>
      <c r="J67" s="133">
        <f t="shared" si="4"/>
        <v>106.69777655778205</v>
      </c>
      <c r="K67" s="133">
        <f t="shared" si="5"/>
        <v>107.97222222222223</v>
      </c>
      <c r="L67" s="133">
        <f t="shared" si="6"/>
        <v>107.97222222222223</v>
      </c>
      <c r="M67" s="147">
        <v>3887</v>
      </c>
    </row>
    <row r="68" spans="1:13" s="5" customFormat="1" ht="15.75">
      <c r="A68" s="43" t="s">
        <v>73</v>
      </c>
      <c r="B68" s="44" t="s">
        <v>206</v>
      </c>
      <c r="C68" s="92" t="s">
        <v>207</v>
      </c>
      <c r="D68" s="81">
        <v>141.05001372495195</v>
      </c>
      <c r="E68" s="146">
        <v>143.1</v>
      </c>
      <c r="F68" s="136">
        <v>143.1</v>
      </c>
      <c r="G68" s="145">
        <v>143</v>
      </c>
      <c r="H68" s="145">
        <v>143</v>
      </c>
      <c r="I68" s="133">
        <f t="shared" si="3"/>
        <v>99.93011879804334</v>
      </c>
      <c r="J68" s="133">
        <f t="shared" si="4"/>
        <v>101.38247861418186</v>
      </c>
      <c r="K68" s="133">
        <f t="shared" si="5"/>
        <v>99.93011879804334</v>
      </c>
      <c r="L68" s="133">
        <f t="shared" si="6"/>
        <v>99.93011879804334</v>
      </c>
      <c r="M68" s="139">
        <v>143</v>
      </c>
    </row>
    <row r="69" spans="1:13" s="5" customFormat="1" ht="15.75">
      <c r="A69" s="43" t="s">
        <v>73</v>
      </c>
      <c r="B69" s="44" t="s">
        <v>208</v>
      </c>
      <c r="C69" s="92" t="s">
        <v>197</v>
      </c>
      <c r="D69" s="81">
        <v>51384.52</v>
      </c>
      <c r="E69" s="80">
        <v>51500</v>
      </c>
      <c r="F69" s="162">
        <v>51500</v>
      </c>
      <c r="G69" s="145">
        <f>G68*G67/10</f>
        <v>55584.1</v>
      </c>
      <c r="H69" s="145">
        <f>H68*H67/10</f>
        <v>55584.1</v>
      </c>
      <c r="I69" s="133">
        <f t="shared" si="3"/>
        <v>107.93029126213591</v>
      </c>
      <c r="J69" s="133">
        <f t="shared" si="4"/>
        <v>108.17285050050094</v>
      </c>
      <c r="K69" s="133">
        <f t="shared" si="5"/>
        <v>107.93029126213591</v>
      </c>
      <c r="L69" s="133">
        <f t="shared" si="6"/>
        <v>107.93029126213591</v>
      </c>
      <c r="M69" s="145">
        <f>M68*M67/10</f>
        <v>55584.1</v>
      </c>
    </row>
    <row r="70" spans="1:13" s="5" customFormat="1" ht="15.75">
      <c r="A70" s="47" t="s">
        <v>220</v>
      </c>
      <c r="B70" s="42" t="s">
        <v>221</v>
      </c>
      <c r="C70" s="109" t="s">
        <v>194</v>
      </c>
      <c r="D70" s="82">
        <v>134</v>
      </c>
      <c r="E70" s="82">
        <v>140</v>
      </c>
      <c r="F70" s="136"/>
      <c r="G70" s="145">
        <v>192</v>
      </c>
      <c r="H70" s="145">
        <v>192</v>
      </c>
      <c r="I70" s="133">
        <f t="shared" si="3"/>
        <v>137.14285714285714</v>
      </c>
      <c r="J70" s="133">
        <f t="shared" si="4"/>
        <v>143.28358208955223</v>
      </c>
      <c r="K70" s="133">
        <f t="shared" si="5"/>
        <v>137.14285714285714</v>
      </c>
      <c r="L70" s="133"/>
      <c r="M70" s="139">
        <v>200</v>
      </c>
    </row>
    <row r="71" spans="1:13" s="5" customFormat="1" ht="15.75">
      <c r="A71" s="46">
        <v>3</v>
      </c>
      <c r="B71" s="38" t="s">
        <v>222</v>
      </c>
      <c r="C71" s="86" t="s">
        <v>194</v>
      </c>
      <c r="D71" s="83">
        <v>666</v>
      </c>
      <c r="E71" s="78">
        <v>700</v>
      </c>
      <c r="F71" s="136">
        <v>700</v>
      </c>
      <c r="G71" s="143">
        <v>709.6</v>
      </c>
      <c r="H71" s="143">
        <v>794</v>
      </c>
      <c r="I71" s="133">
        <f t="shared" si="3"/>
        <v>101.37142857142858</v>
      </c>
      <c r="J71" s="133">
        <f t="shared" si="4"/>
        <v>119.21921921921923</v>
      </c>
      <c r="K71" s="133">
        <f t="shared" si="5"/>
        <v>113.42857142857143</v>
      </c>
      <c r="L71" s="133">
        <f t="shared" si="6"/>
        <v>113.42857142857143</v>
      </c>
      <c r="M71" s="147">
        <v>790</v>
      </c>
    </row>
    <row r="72" spans="1:13" s="5" customFormat="1" ht="15.75">
      <c r="A72" s="48"/>
      <c r="B72" s="49" t="s">
        <v>223</v>
      </c>
      <c r="C72" s="89" t="s">
        <v>194</v>
      </c>
      <c r="D72" s="84"/>
      <c r="E72" s="77">
        <v>450</v>
      </c>
      <c r="F72" s="136">
        <v>450</v>
      </c>
      <c r="G72" s="145">
        <v>415.25</v>
      </c>
      <c r="H72" s="145">
        <v>460</v>
      </c>
      <c r="I72" s="133">
        <f t="shared" si="3"/>
        <v>92.27777777777779</v>
      </c>
      <c r="J72" s="133"/>
      <c r="K72" s="133">
        <f t="shared" si="5"/>
        <v>102.22222222222221</v>
      </c>
      <c r="L72" s="133">
        <f t="shared" si="6"/>
        <v>102.22222222222221</v>
      </c>
      <c r="M72" s="139">
        <v>500</v>
      </c>
    </row>
    <row r="73" spans="1:13" s="5" customFormat="1" ht="15.75">
      <c r="A73" s="48"/>
      <c r="B73" s="49" t="s">
        <v>224</v>
      </c>
      <c r="C73" s="89" t="s">
        <v>194</v>
      </c>
      <c r="D73" s="84"/>
      <c r="E73" s="77">
        <v>250</v>
      </c>
      <c r="F73" s="136">
        <v>250</v>
      </c>
      <c r="G73" s="145">
        <f>G71-G72</f>
        <v>294.35</v>
      </c>
      <c r="H73" s="145">
        <f>H71-H72</f>
        <v>334</v>
      </c>
      <c r="I73" s="133">
        <f t="shared" si="3"/>
        <v>117.74</v>
      </c>
      <c r="J73" s="133"/>
      <c r="K73" s="133">
        <f t="shared" si="5"/>
        <v>133.6</v>
      </c>
      <c r="L73" s="133">
        <f t="shared" si="6"/>
        <v>133.6</v>
      </c>
      <c r="M73" s="139">
        <v>290</v>
      </c>
    </row>
    <row r="74" spans="1:13" s="5" customFormat="1" ht="15.75">
      <c r="A74" s="46">
        <v>4</v>
      </c>
      <c r="B74" s="38" t="s">
        <v>225</v>
      </c>
      <c r="C74" s="86" t="s">
        <v>194</v>
      </c>
      <c r="D74" s="79">
        <v>20.8</v>
      </c>
      <c r="E74" s="78">
        <v>21</v>
      </c>
      <c r="F74" s="136">
        <v>21</v>
      </c>
      <c r="G74" s="143">
        <v>21.58</v>
      </c>
      <c r="H74" s="143">
        <v>21.6</v>
      </c>
      <c r="I74" s="133">
        <f t="shared" si="3"/>
        <v>102.76190476190474</v>
      </c>
      <c r="J74" s="133">
        <f t="shared" si="4"/>
        <v>103.84615384615385</v>
      </c>
      <c r="K74" s="133">
        <f t="shared" si="5"/>
        <v>102.85714285714288</v>
      </c>
      <c r="L74" s="133">
        <f t="shared" si="6"/>
        <v>102.85714285714288</v>
      </c>
      <c r="M74" s="147">
        <v>22</v>
      </c>
    </row>
    <row r="75" spans="1:13" s="5" customFormat="1" ht="15.75">
      <c r="A75" s="43" t="s">
        <v>73</v>
      </c>
      <c r="B75" s="44" t="s">
        <v>206</v>
      </c>
      <c r="C75" s="92" t="s">
        <v>207</v>
      </c>
      <c r="D75" s="81">
        <v>435.0961538461538</v>
      </c>
      <c r="E75" s="144">
        <v>605.8</v>
      </c>
      <c r="F75" s="136">
        <v>605.8</v>
      </c>
      <c r="G75" s="145">
        <v>600</v>
      </c>
      <c r="H75" s="145">
        <f>G75</f>
        <v>600</v>
      </c>
      <c r="I75" s="133">
        <f t="shared" si="3"/>
        <v>99.04258831297459</v>
      </c>
      <c r="J75" s="133">
        <f t="shared" si="4"/>
        <v>137.90055248618788</v>
      </c>
      <c r="K75" s="133">
        <f t="shared" si="5"/>
        <v>99.04258831297459</v>
      </c>
      <c r="L75" s="133">
        <f t="shared" si="6"/>
        <v>99.04258831297459</v>
      </c>
      <c r="M75" s="139">
        <v>600</v>
      </c>
    </row>
    <row r="76" spans="1:13" s="5" customFormat="1" ht="15.75">
      <c r="A76" s="43" t="s">
        <v>73</v>
      </c>
      <c r="B76" s="44" t="s">
        <v>208</v>
      </c>
      <c r="C76" s="92" t="s">
        <v>197</v>
      </c>
      <c r="D76" s="80">
        <v>905</v>
      </c>
      <c r="E76" s="80">
        <v>1260</v>
      </c>
      <c r="F76" s="162">
        <v>1260</v>
      </c>
      <c r="G76" s="145">
        <f>G75*G74/10</f>
        <v>1294.7999999999997</v>
      </c>
      <c r="H76" s="145">
        <f>G76</f>
        <v>1294.7999999999997</v>
      </c>
      <c r="I76" s="133">
        <f t="shared" si="3"/>
        <v>102.76190476190474</v>
      </c>
      <c r="J76" s="133">
        <f t="shared" si="4"/>
        <v>143.07182320441987</v>
      </c>
      <c r="K76" s="133">
        <f t="shared" si="5"/>
        <v>102.76190476190474</v>
      </c>
      <c r="L76" s="133">
        <f t="shared" si="6"/>
        <v>102.76190476190474</v>
      </c>
      <c r="M76" s="139">
        <f>M75*M74/10</f>
        <v>1320</v>
      </c>
    </row>
    <row r="77" spans="1:13" s="5" customFormat="1" ht="15.75">
      <c r="A77" s="46">
        <v>5</v>
      </c>
      <c r="B77" s="38" t="s">
        <v>226</v>
      </c>
      <c r="C77" s="86" t="s">
        <v>194</v>
      </c>
      <c r="D77" s="79">
        <v>135.2</v>
      </c>
      <c r="E77" s="78">
        <v>80</v>
      </c>
      <c r="F77" s="136"/>
      <c r="G77" s="143">
        <v>105.2</v>
      </c>
      <c r="H77" s="143">
        <v>155.6</v>
      </c>
      <c r="I77" s="133">
        <f t="shared" si="3"/>
        <v>131.5</v>
      </c>
      <c r="J77" s="133">
        <f t="shared" si="4"/>
        <v>115.08875739644971</v>
      </c>
      <c r="K77" s="133">
        <f t="shared" si="5"/>
        <v>194.49999999999997</v>
      </c>
      <c r="L77" s="133"/>
      <c r="M77" s="147">
        <v>160</v>
      </c>
    </row>
    <row r="78" spans="1:13" s="5" customFormat="1" ht="28.5">
      <c r="A78" s="37" t="s">
        <v>227</v>
      </c>
      <c r="B78" s="38" t="s">
        <v>228</v>
      </c>
      <c r="C78" s="86" t="s">
        <v>194</v>
      </c>
      <c r="D78" s="79">
        <v>21913.360000000004</v>
      </c>
      <c r="E78" s="79">
        <v>22686.82</v>
      </c>
      <c r="F78" s="162">
        <v>22456</v>
      </c>
      <c r="G78" s="143">
        <f>G79+G87+G88+G89+G91+G83+G93</f>
        <v>22601.5</v>
      </c>
      <c r="H78" s="143">
        <f>H79+H83+H87+H88+H89+H91+H93</f>
        <v>22601.520000000004</v>
      </c>
      <c r="I78" s="133">
        <f t="shared" si="3"/>
        <v>99.62392261233614</v>
      </c>
      <c r="J78" s="133">
        <f t="shared" si="4"/>
        <v>103.14036733755117</v>
      </c>
      <c r="K78" s="133">
        <f t="shared" si="5"/>
        <v>99.62401076924841</v>
      </c>
      <c r="L78" s="133">
        <f t="shared" si="6"/>
        <v>100.64802280014251</v>
      </c>
      <c r="M78" s="168">
        <f>M79+M83+M87+M88+M89+M91+M93</f>
        <v>22521.47</v>
      </c>
    </row>
    <row r="79" spans="1:13" s="5" customFormat="1" ht="15.75">
      <c r="A79" s="46">
        <v>1</v>
      </c>
      <c r="B79" s="38" t="s">
        <v>229</v>
      </c>
      <c r="C79" s="86" t="s">
        <v>194</v>
      </c>
      <c r="D79" s="79">
        <v>12431.12</v>
      </c>
      <c r="E79" s="78">
        <v>12430</v>
      </c>
      <c r="F79" s="162">
        <v>12282</v>
      </c>
      <c r="G79" s="147">
        <v>12430</v>
      </c>
      <c r="H79" s="147">
        <f>G79</f>
        <v>12430</v>
      </c>
      <c r="I79" s="139">
        <f t="shared" si="3"/>
        <v>100</v>
      </c>
      <c r="J79" s="133">
        <f t="shared" si="4"/>
        <v>99.99099035324251</v>
      </c>
      <c r="K79" s="133">
        <f t="shared" si="5"/>
        <v>100</v>
      </c>
      <c r="L79" s="133">
        <f t="shared" si="6"/>
        <v>101.2050154697932</v>
      </c>
      <c r="M79" s="147">
        <v>12260</v>
      </c>
    </row>
    <row r="80" spans="1:13" s="5" customFormat="1" ht="15.75">
      <c r="A80" s="45" t="s">
        <v>164</v>
      </c>
      <c r="B80" s="44" t="s">
        <v>230</v>
      </c>
      <c r="C80" s="92" t="s">
        <v>231</v>
      </c>
      <c r="D80" s="81">
        <v>10858.46</v>
      </c>
      <c r="E80" s="80">
        <v>10859</v>
      </c>
      <c r="F80" s="162">
        <v>10859</v>
      </c>
      <c r="G80" s="139">
        <v>11055</v>
      </c>
      <c r="H80" s="139">
        <f>G80</f>
        <v>11055</v>
      </c>
      <c r="I80" s="133">
        <f t="shared" si="3"/>
        <v>101.80495441569207</v>
      </c>
      <c r="J80" s="133">
        <f t="shared" si="4"/>
        <v>101.8100172584326</v>
      </c>
      <c r="K80" s="133">
        <f t="shared" si="5"/>
        <v>101.80495441569207</v>
      </c>
      <c r="L80" s="133">
        <f t="shared" si="6"/>
        <v>101.80495441569207</v>
      </c>
      <c r="M80" s="139">
        <v>11055</v>
      </c>
    </row>
    <row r="81" spans="1:13" s="5" customFormat="1" ht="15.75">
      <c r="A81" s="43" t="s">
        <v>73</v>
      </c>
      <c r="B81" s="44" t="s">
        <v>206</v>
      </c>
      <c r="C81" s="92" t="s">
        <v>207</v>
      </c>
      <c r="D81" s="81">
        <v>34.604610598556334</v>
      </c>
      <c r="E81" s="80">
        <v>34</v>
      </c>
      <c r="F81" s="136">
        <v>33.9</v>
      </c>
      <c r="G81" s="145"/>
      <c r="H81" s="145">
        <v>34</v>
      </c>
      <c r="I81" s="133">
        <f t="shared" si="3"/>
        <v>0</v>
      </c>
      <c r="J81" s="133">
        <f t="shared" si="4"/>
        <v>98.25280334585948</v>
      </c>
      <c r="K81" s="139">
        <f t="shared" si="5"/>
        <v>100</v>
      </c>
      <c r="L81" s="133">
        <f t="shared" si="6"/>
        <v>100.29498525073748</v>
      </c>
      <c r="M81" s="139">
        <v>33</v>
      </c>
    </row>
    <row r="82" spans="1:13" s="5" customFormat="1" ht="15.75">
      <c r="A82" s="43" t="s">
        <v>73</v>
      </c>
      <c r="B82" s="44" t="s">
        <v>208</v>
      </c>
      <c r="C82" s="92" t="s">
        <v>197</v>
      </c>
      <c r="D82" s="81">
        <v>37575.278</v>
      </c>
      <c r="E82" s="144">
        <v>36920.6</v>
      </c>
      <c r="F82" s="162">
        <v>36820</v>
      </c>
      <c r="G82" s="145"/>
      <c r="H82" s="145">
        <f>H81*H80/10</f>
        <v>37587</v>
      </c>
      <c r="I82" s="133">
        <f t="shared" si="3"/>
        <v>0</v>
      </c>
      <c r="J82" s="133">
        <f t="shared" si="4"/>
        <v>100.03119604331339</v>
      </c>
      <c r="K82" s="133">
        <f t="shared" si="5"/>
        <v>101.80495441569207</v>
      </c>
      <c r="L82" s="133">
        <f t="shared" si="6"/>
        <v>102.08310700706139</v>
      </c>
      <c r="M82" s="145">
        <f>M81*M80/10</f>
        <v>36481.5</v>
      </c>
    </row>
    <row r="83" spans="1:13" s="5" customFormat="1" ht="15.75">
      <c r="A83" s="46">
        <v>2</v>
      </c>
      <c r="B83" s="38" t="s">
        <v>232</v>
      </c>
      <c r="C83" s="86" t="s">
        <v>194</v>
      </c>
      <c r="D83" s="79">
        <v>7722.14</v>
      </c>
      <c r="E83" s="78">
        <v>7710</v>
      </c>
      <c r="F83" s="162">
        <v>7710</v>
      </c>
      <c r="G83" s="143">
        <v>7779.63</v>
      </c>
      <c r="H83" s="143">
        <f>G83</f>
        <v>7779.63</v>
      </c>
      <c r="I83" s="133">
        <f t="shared" si="3"/>
        <v>100.90311284046693</v>
      </c>
      <c r="J83" s="133">
        <f t="shared" si="4"/>
        <v>100.74448274701054</v>
      </c>
      <c r="K83" s="133">
        <f t="shared" si="5"/>
        <v>100.90311284046693</v>
      </c>
      <c r="L83" s="133">
        <f t="shared" si="6"/>
        <v>100.90311284046693</v>
      </c>
      <c r="M83" s="168">
        <v>7759.6</v>
      </c>
    </row>
    <row r="84" spans="1:13" s="5" customFormat="1" ht="15.75">
      <c r="A84" s="45" t="s">
        <v>218</v>
      </c>
      <c r="B84" s="44" t="s">
        <v>230</v>
      </c>
      <c r="C84" s="92" t="s">
        <v>231</v>
      </c>
      <c r="D84" s="81">
        <v>6985.9</v>
      </c>
      <c r="E84" s="80">
        <v>6986</v>
      </c>
      <c r="F84" s="162">
        <v>6986</v>
      </c>
      <c r="G84" s="145">
        <v>7246.63</v>
      </c>
      <c r="H84" s="145">
        <f>G84</f>
        <v>7246.63</v>
      </c>
      <c r="I84" s="133">
        <f t="shared" si="3"/>
        <v>103.73074720870312</v>
      </c>
      <c r="J84" s="133">
        <f t="shared" si="4"/>
        <v>103.73223206745014</v>
      </c>
      <c r="K84" s="133">
        <f t="shared" si="5"/>
        <v>103.73074720870312</v>
      </c>
      <c r="L84" s="133">
        <f t="shared" si="6"/>
        <v>103.73074720870312</v>
      </c>
      <c r="M84" s="145">
        <v>7261.53</v>
      </c>
    </row>
    <row r="85" spans="1:13" s="5" customFormat="1" ht="15.75">
      <c r="A85" s="43" t="s">
        <v>73</v>
      </c>
      <c r="B85" s="44" t="s">
        <v>206</v>
      </c>
      <c r="C85" s="92" t="s">
        <v>207</v>
      </c>
      <c r="D85" s="81">
        <v>16.662076468314748</v>
      </c>
      <c r="E85" s="146">
        <v>15.5</v>
      </c>
      <c r="F85" s="136">
        <v>15.5</v>
      </c>
      <c r="G85" s="145">
        <f>E85</f>
        <v>15.5</v>
      </c>
      <c r="H85" s="145">
        <f>G85</f>
        <v>15.5</v>
      </c>
      <c r="I85" s="139">
        <f t="shared" si="3"/>
        <v>100</v>
      </c>
      <c r="J85" s="133">
        <f t="shared" si="4"/>
        <v>93.02562036295657</v>
      </c>
      <c r="K85" s="139">
        <f t="shared" si="5"/>
        <v>100</v>
      </c>
      <c r="L85" s="139">
        <f t="shared" si="6"/>
        <v>100</v>
      </c>
      <c r="M85" s="145">
        <v>15.5</v>
      </c>
    </row>
    <row r="86" spans="1:13" s="5" customFormat="1" ht="15.75">
      <c r="A86" s="43" t="s">
        <v>73</v>
      </c>
      <c r="B86" s="44" t="s">
        <v>208</v>
      </c>
      <c r="C86" s="92" t="s">
        <v>197</v>
      </c>
      <c r="D86" s="81">
        <v>11639.96</v>
      </c>
      <c r="E86" s="80">
        <v>10828</v>
      </c>
      <c r="F86" s="162">
        <v>10820</v>
      </c>
      <c r="G86" s="145">
        <f>G85*G84/10</f>
        <v>11232.2765</v>
      </c>
      <c r="H86" s="145">
        <f>H85*H84/10</f>
        <v>11232.2765</v>
      </c>
      <c r="I86" s="133">
        <f t="shared" si="3"/>
        <v>103.73362116734393</v>
      </c>
      <c r="J86" s="133">
        <f t="shared" si="4"/>
        <v>96.49755239708728</v>
      </c>
      <c r="K86" s="133">
        <f t="shared" si="5"/>
        <v>103.73362116734393</v>
      </c>
      <c r="L86" s="133">
        <f t="shared" si="6"/>
        <v>103.81031885397411</v>
      </c>
      <c r="M86" s="145">
        <f>M85*M84/10</f>
        <v>11255.3715</v>
      </c>
    </row>
    <row r="87" spans="1:13" s="6" customFormat="1" ht="15.75">
      <c r="A87" s="46">
        <v>3</v>
      </c>
      <c r="B87" s="38" t="s">
        <v>233</v>
      </c>
      <c r="C87" s="86" t="s">
        <v>194</v>
      </c>
      <c r="D87" s="79">
        <v>90.5</v>
      </c>
      <c r="E87" s="142">
        <v>78.12</v>
      </c>
      <c r="F87" s="73"/>
      <c r="G87" s="143">
        <v>86.82</v>
      </c>
      <c r="H87" s="143">
        <f aca="true" t="shared" si="7" ref="H87:H92">G87</f>
        <v>86.82</v>
      </c>
      <c r="I87" s="142">
        <f t="shared" si="3"/>
        <v>111.13671274961597</v>
      </c>
      <c r="J87" s="142">
        <f t="shared" si="4"/>
        <v>95.93370165745856</v>
      </c>
      <c r="K87" s="142">
        <f t="shared" si="5"/>
        <v>111.13671274961597</v>
      </c>
      <c r="L87" s="142"/>
      <c r="M87" s="143">
        <v>86.8</v>
      </c>
    </row>
    <row r="88" spans="1:13" s="6" customFormat="1" ht="15.75">
      <c r="A88" s="46">
        <v>4</v>
      </c>
      <c r="B88" s="38" t="s">
        <v>234</v>
      </c>
      <c r="C88" s="86" t="s">
        <v>194</v>
      </c>
      <c r="D88" s="79">
        <v>4.3</v>
      </c>
      <c r="E88" s="142">
        <v>4.3</v>
      </c>
      <c r="F88" s="73"/>
      <c r="G88" s="143">
        <v>8.2</v>
      </c>
      <c r="H88" s="143">
        <f t="shared" si="7"/>
        <v>8.2</v>
      </c>
      <c r="I88" s="142">
        <f t="shared" si="3"/>
        <v>190.69767441860463</v>
      </c>
      <c r="J88" s="142">
        <f t="shared" si="4"/>
        <v>190.69767441860463</v>
      </c>
      <c r="K88" s="142">
        <f t="shared" si="5"/>
        <v>190.69767441860463</v>
      </c>
      <c r="L88" s="142"/>
      <c r="M88" s="143">
        <f>H88</f>
        <v>8.2</v>
      </c>
    </row>
    <row r="89" spans="1:13" s="6" customFormat="1" ht="15.75">
      <c r="A89" s="46">
        <v>5</v>
      </c>
      <c r="B89" s="38" t="s">
        <v>235</v>
      </c>
      <c r="C89" s="86" t="s">
        <v>194</v>
      </c>
      <c r="D89" s="79">
        <v>1557.9</v>
      </c>
      <c r="E89" s="78">
        <v>1920</v>
      </c>
      <c r="F89" s="165">
        <v>1920</v>
      </c>
      <c r="G89" s="143">
        <v>1961.9</v>
      </c>
      <c r="H89" s="143">
        <f t="shared" si="7"/>
        <v>1961.9</v>
      </c>
      <c r="I89" s="142">
        <f t="shared" si="3"/>
        <v>102.18229166666669</v>
      </c>
      <c r="J89" s="142">
        <f t="shared" si="4"/>
        <v>125.93234482315938</v>
      </c>
      <c r="K89" s="142">
        <f t="shared" si="5"/>
        <v>102.18229166666669</v>
      </c>
      <c r="L89" s="142">
        <f t="shared" si="6"/>
        <v>102.18229166666669</v>
      </c>
      <c r="M89" s="143">
        <v>1961.9</v>
      </c>
    </row>
    <row r="90" spans="1:13" s="5" customFormat="1" ht="15.75">
      <c r="A90" s="43"/>
      <c r="B90" s="44" t="s">
        <v>236</v>
      </c>
      <c r="C90" s="92" t="s">
        <v>194</v>
      </c>
      <c r="D90" s="80">
        <v>325</v>
      </c>
      <c r="E90" s="146">
        <v>362.0999999999999</v>
      </c>
      <c r="F90" s="136">
        <v>350</v>
      </c>
      <c r="G90" s="145">
        <v>367.9</v>
      </c>
      <c r="H90" s="145">
        <f t="shared" si="7"/>
        <v>367.9</v>
      </c>
      <c r="I90" s="133">
        <f t="shared" si="3"/>
        <v>101.60176746755043</v>
      </c>
      <c r="J90" s="133">
        <f t="shared" si="4"/>
        <v>113.19999999999999</v>
      </c>
      <c r="K90" s="133">
        <f t="shared" si="5"/>
        <v>101.60176746755043</v>
      </c>
      <c r="L90" s="133">
        <f t="shared" si="6"/>
        <v>105.11428571428571</v>
      </c>
      <c r="M90" s="172" t="s">
        <v>32</v>
      </c>
    </row>
    <row r="91" spans="1:13" s="5" customFormat="1" ht="15.75">
      <c r="A91" s="46">
        <v>6</v>
      </c>
      <c r="B91" s="38" t="s">
        <v>237</v>
      </c>
      <c r="C91" s="86" t="s">
        <v>194</v>
      </c>
      <c r="D91" s="79">
        <v>130.7</v>
      </c>
      <c r="E91" s="78">
        <v>544</v>
      </c>
      <c r="F91" s="136">
        <v>544</v>
      </c>
      <c r="G91" s="145">
        <v>322.97</v>
      </c>
      <c r="H91" s="145">
        <f t="shared" si="7"/>
        <v>322.97</v>
      </c>
      <c r="I91" s="133">
        <f t="shared" si="3"/>
        <v>59.36948529411765</v>
      </c>
      <c r="J91" s="133">
        <f t="shared" si="4"/>
        <v>247.10788064269323</v>
      </c>
      <c r="K91" s="133">
        <f t="shared" si="5"/>
        <v>59.36948529411765</v>
      </c>
      <c r="L91" s="133">
        <f t="shared" si="6"/>
        <v>59.36948529411765</v>
      </c>
      <c r="M91" s="168">
        <v>432.97</v>
      </c>
    </row>
    <row r="92" spans="1:13" s="5" customFormat="1" ht="15.75">
      <c r="A92" s="43"/>
      <c r="B92" s="44" t="s">
        <v>236</v>
      </c>
      <c r="C92" s="92" t="s">
        <v>194</v>
      </c>
      <c r="D92" s="81">
        <v>128.5</v>
      </c>
      <c r="E92" s="144">
        <v>413.3</v>
      </c>
      <c r="F92" s="136">
        <v>400</v>
      </c>
      <c r="G92" s="145">
        <v>209.7</v>
      </c>
      <c r="H92" s="145">
        <f t="shared" si="7"/>
        <v>209.7</v>
      </c>
      <c r="I92" s="133">
        <f aca="true" t="shared" si="8" ref="I92:I155">G92/E92*100</f>
        <v>50.737962738930555</v>
      </c>
      <c r="J92" s="133">
        <f aca="true" t="shared" si="9" ref="J92:J155">H92/D92*100</f>
        <v>163.19066147859922</v>
      </c>
      <c r="K92" s="133">
        <f aca="true" t="shared" si="10" ref="K92:K155">H92/E92*100</f>
        <v>50.737962738930555</v>
      </c>
      <c r="L92" s="133">
        <f>H92/F92*100</f>
        <v>52.425</v>
      </c>
      <c r="M92" s="139">
        <v>110</v>
      </c>
    </row>
    <row r="93" spans="1:13" s="5" customFormat="1" ht="15.75">
      <c r="A93" s="46">
        <v>7</v>
      </c>
      <c r="B93" s="38" t="s">
        <v>240</v>
      </c>
      <c r="C93" s="86" t="s">
        <v>194</v>
      </c>
      <c r="D93" s="79">
        <v>0.4</v>
      </c>
      <c r="E93" s="142">
        <v>0.4</v>
      </c>
      <c r="F93" s="136"/>
      <c r="G93" s="145">
        <v>11.98</v>
      </c>
      <c r="H93" s="145">
        <v>12</v>
      </c>
      <c r="I93" s="139">
        <f t="shared" si="8"/>
        <v>2995</v>
      </c>
      <c r="J93" s="139">
        <f t="shared" si="9"/>
        <v>3000</v>
      </c>
      <c r="K93" s="139">
        <f t="shared" si="10"/>
        <v>3000</v>
      </c>
      <c r="L93" s="133"/>
      <c r="M93" s="139">
        <v>12</v>
      </c>
    </row>
    <row r="94" spans="1:13" s="5" customFormat="1" ht="15.75">
      <c r="A94" s="46" t="s">
        <v>300</v>
      </c>
      <c r="B94" s="38" t="s">
        <v>238</v>
      </c>
      <c r="C94" s="86" t="s">
        <v>194</v>
      </c>
      <c r="D94" s="79">
        <v>107</v>
      </c>
      <c r="E94" s="78">
        <v>272</v>
      </c>
      <c r="F94" s="136">
        <v>272</v>
      </c>
      <c r="G94" s="145">
        <v>354.34</v>
      </c>
      <c r="H94" s="145">
        <v>363.34</v>
      </c>
      <c r="I94" s="133">
        <f>G94/E94*100</f>
        <v>130.27205882352942</v>
      </c>
      <c r="J94" s="133">
        <f>H94/D94*100</f>
        <v>339.57009345794387</v>
      </c>
      <c r="K94" s="133">
        <f>H94/E94*100</f>
        <v>133.58088235294116</v>
      </c>
      <c r="L94" s="133">
        <f>H94/F94*100</f>
        <v>133.58088235294116</v>
      </c>
      <c r="M94" s="143">
        <v>304.6</v>
      </c>
    </row>
    <row r="95" spans="1:13" s="180" customFormat="1" ht="15.75">
      <c r="A95" s="173"/>
      <c r="B95" s="174" t="s">
        <v>239</v>
      </c>
      <c r="C95" s="175" t="s">
        <v>231</v>
      </c>
      <c r="D95" s="176">
        <v>107</v>
      </c>
      <c r="E95" s="177">
        <v>165</v>
      </c>
      <c r="F95" s="178">
        <v>165</v>
      </c>
      <c r="G95" s="179">
        <v>323</v>
      </c>
      <c r="H95" s="179">
        <v>332.04</v>
      </c>
      <c r="I95" s="171">
        <f>G95/E95*100</f>
        <v>195.75757575757575</v>
      </c>
      <c r="J95" s="171">
        <f>H95/D95*100</f>
        <v>310.3177570093458</v>
      </c>
      <c r="K95" s="171">
        <f>H95/E95*100</f>
        <v>201.23636363636365</v>
      </c>
      <c r="L95" s="171">
        <f>H95/F95*100</f>
        <v>201.23636363636365</v>
      </c>
      <c r="M95" s="179"/>
    </row>
    <row r="96" spans="1:13" s="5" customFormat="1" ht="42.75">
      <c r="A96" s="46" t="s">
        <v>301</v>
      </c>
      <c r="B96" s="38" t="s">
        <v>241</v>
      </c>
      <c r="C96" s="86" t="s">
        <v>14</v>
      </c>
      <c r="D96" s="79">
        <v>7.36</v>
      </c>
      <c r="E96" s="79">
        <v>7.36</v>
      </c>
      <c r="F96" s="136"/>
      <c r="G96" s="133">
        <f>D96</f>
        <v>7.36</v>
      </c>
      <c r="H96" s="133">
        <f>G96</f>
        <v>7.36</v>
      </c>
      <c r="I96" s="139">
        <f t="shared" si="8"/>
        <v>100</v>
      </c>
      <c r="J96" s="139">
        <f t="shared" si="9"/>
        <v>100</v>
      </c>
      <c r="K96" s="139">
        <f t="shared" si="10"/>
        <v>100</v>
      </c>
      <c r="L96" s="133"/>
      <c r="M96" s="133">
        <v>7.36</v>
      </c>
    </row>
    <row r="97" spans="1:13" s="5" customFormat="1" ht="15.75">
      <c r="A97" s="46" t="s">
        <v>302</v>
      </c>
      <c r="B97" s="51" t="s">
        <v>242</v>
      </c>
      <c r="C97" s="110"/>
      <c r="D97" s="79"/>
      <c r="E97" s="142"/>
      <c r="F97" s="136"/>
      <c r="G97" s="145"/>
      <c r="H97" s="145"/>
      <c r="I97" s="133"/>
      <c r="J97" s="133"/>
      <c r="K97" s="133"/>
      <c r="L97" s="133"/>
      <c r="M97" s="145"/>
    </row>
    <row r="98" spans="1:13" s="5" customFormat="1" ht="15.75">
      <c r="A98" s="48"/>
      <c r="B98" s="52" t="s">
        <v>243</v>
      </c>
      <c r="C98" s="111" t="s">
        <v>197</v>
      </c>
      <c r="D98" s="76">
        <v>51384.52</v>
      </c>
      <c r="E98" s="78">
        <f>E69</f>
        <v>51500</v>
      </c>
      <c r="F98" s="136"/>
      <c r="G98" s="145">
        <f>G69</f>
        <v>55584.1</v>
      </c>
      <c r="H98" s="145">
        <f>H69</f>
        <v>55584.1</v>
      </c>
      <c r="I98" s="133">
        <f t="shared" si="8"/>
        <v>107.93029126213591</v>
      </c>
      <c r="J98" s="133">
        <f t="shared" si="9"/>
        <v>108.17285050050094</v>
      </c>
      <c r="K98" s="133">
        <f t="shared" si="10"/>
        <v>107.93029126213591</v>
      </c>
      <c r="L98" s="133"/>
      <c r="M98" s="145">
        <f>M69</f>
        <v>55584.1</v>
      </c>
    </row>
    <row r="99" spans="1:13" s="5" customFormat="1" ht="30">
      <c r="A99" s="43"/>
      <c r="B99" s="53" t="s">
        <v>244</v>
      </c>
      <c r="C99" s="112" t="s">
        <v>197</v>
      </c>
      <c r="D99" s="80">
        <v>40000</v>
      </c>
      <c r="E99" s="78">
        <v>42000</v>
      </c>
      <c r="F99" s="136"/>
      <c r="G99" s="145"/>
      <c r="H99" s="145"/>
      <c r="I99" s="133">
        <f t="shared" si="8"/>
        <v>0</v>
      </c>
      <c r="J99" s="133">
        <f t="shared" si="9"/>
        <v>0</v>
      </c>
      <c r="K99" s="133">
        <f t="shared" si="10"/>
        <v>0</v>
      </c>
      <c r="L99" s="133"/>
      <c r="M99" s="145"/>
    </row>
    <row r="100" spans="1:13" s="5" customFormat="1" ht="15.75">
      <c r="A100" s="46" t="s">
        <v>303</v>
      </c>
      <c r="B100" s="54" t="s">
        <v>245</v>
      </c>
      <c r="C100" s="85"/>
      <c r="D100" s="149"/>
      <c r="E100" s="142"/>
      <c r="F100" s="136"/>
      <c r="G100" s="145"/>
      <c r="H100" s="145"/>
      <c r="I100" s="133"/>
      <c r="J100" s="133"/>
      <c r="K100" s="133"/>
      <c r="L100" s="133"/>
      <c r="M100" s="145"/>
    </row>
    <row r="101" spans="1:13" s="5" customFormat="1" ht="15.75">
      <c r="A101" s="48" t="s">
        <v>20</v>
      </c>
      <c r="B101" s="49" t="s">
        <v>246</v>
      </c>
      <c r="C101" s="89" t="s">
        <v>194</v>
      </c>
      <c r="D101" s="76">
        <v>242.46</v>
      </c>
      <c r="E101" s="77">
        <v>450</v>
      </c>
      <c r="F101" s="136">
        <v>298</v>
      </c>
      <c r="G101" s="150">
        <v>513.07</v>
      </c>
      <c r="H101" s="150">
        <v>513.07</v>
      </c>
      <c r="I101" s="133">
        <f t="shared" si="8"/>
        <v>114.01555555555557</v>
      </c>
      <c r="J101" s="133">
        <f t="shared" si="9"/>
        <v>211.6101625010311</v>
      </c>
      <c r="K101" s="133">
        <f t="shared" si="10"/>
        <v>114.01555555555557</v>
      </c>
      <c r="L101" s="133">
        <f>H101/F101*100</f>
        <v>172.17114093959734</v>
      </c>
      <c r="M101" s="147">
        <v>370</v>
      </c>
    </row>
    <row r="102" spans="1:13" s="5" customFormat="1" ht="15.75">
      <c r="A102" s="37" t="s">
        <v>162</v>
      </c>
      <c r="B102" s="38" t="s">
        <v>247</v>
      </c>
      <c r="C102" s="86"/>
      <c r="D102" s="73"/>
      <c r="E102" s="142"/>
      <c r="F102" s="136"/>
      <c r="G102" s="145"/>
      <c r="H102" s="145"/>
      <c r="I102" s="133"/>
      <c r="J102" s="133"/>
      <c r="K102" s="133"/>
      <c r="L102" s="133"/>
      <c r="M102" s="145"/>
    </row>
    <row r="103" spans="1:13" s="5" customFormat="1" ht="15.75">
      <c r="A103" s="37">
        <v>1</v>
      </c>
      <c r="B103" s="38" t="s">
        <v>248</v>
      </c>
      <c r="C103" s="86" t="s">
        <v>249</v>
      </c>
      <c r="D103" s="78">
        <v>29292</v>
      </c>
      <c r="E103" s="78">
        <v>29791</v>
      </c>
      <c r="F103" s="136"/>
      <c r="G103" s="147">
        <f>SUM(G104:G107)</f>
        <v>29535</v>
      </c>
      <c r="H103" s="147">
        <f>SUM(H104:H107)</f>
        <v>29858</v>
      </c>
      <c r="I103" s="133">
        <f t="shared" si="8"/>
        <v>99.14068007116244</v>
      </c>
      <c r="J103" s="133">
        <f t="shared" si="9"/>
        <v>101.93226819609448</v>
      </c>
      <c r="K103" s="133">
        <f t="shared" si="10"/>
        <v>100.22490013762547</v>
      </c>
      <c r="L103" s="133"/>
      <c r="M103" s="147">
        <f>SUM(M104:M107)</f>
        <v>30705</v>
      </c>
    </row>
    <row r="104" spans="1:13" s="5" customFormat="1" ht="15.75">
      <c r="A104" s="50"/>
      <c r="B104" s="49" t="s">
        <v>250</v>
      </c>
      <c r="C104" s="89" t="s">
        <v>249</v>
      </c>
      <c r="D104" s="77">
        <v>1557</v>
      </c>
      <c r="E104" s="77">
        <v>1557</v>
      </c>
      <c r="F104" s="136">
        <v>950</v>
      </c>
      <c r="G104" s="139">
        <v>1165</v>
      </c>
      <c r="H104" s="139">
        <v>1177</v>
      </c>
      <c r="I104" s="133">
        <f t="shared" si="8"/>
        <v>74.82337829158638</v>
      </c>
      <c r="J104" s="133">
        <f t="shared" si="9"/>
        <v>75.59409120102761</v>
      </c>
      <c r="K104" s="133">
        <f t="shared" si="10"/>
        <v>75.59409120102761</v>
      </c>
      <c r="L104" s="133">
        <f>H104/F104*100</f>
        <v>123.89473684210526</v>
      </c>
      <c r="M104" s="139">
        <v>1500</v>
      </c>
    </row>
    <row r="105" spans="1:13" s="5" customFormat="1" ht="15.75">
      <c r="A105" s="50"/>
      <c r="B105" s="49" t="s">
        <v>251</v>
      </c>
      <c r="C105" s="89" t="s">
        <v>249</v>
      </c>
      <c r="D105" s="77">
        <v>7178</v>
      </c>
      <c r="E105" s="77">
        <v>7181</v>
      </c>
      <c r="F105" s="136">
        <v>7180</v>
      </c>
      <c r="G105" s="139">
        <v>7170</v>
      </c>
      <c r="H105" s="139">
        <v>7181</v>
      </c>
      <c r="I105" s="133">
        <f t="shared" si="8"/>
        <v>99.84681799192313</v>
      </c>
      <c r="J105" s="133">
        <f t="shared" si="9"/>
        <v>100.04179437169127</v>
      </c>
      <c r="K105" s="139">
        <f t="shared" si="10"/>
        <v>100</v>
      </c>
      <c r="L105" s="133">
        <f>H105/F105*100</f>
        <v>100.01392757660167</v>
      </c>
      <c r="M105" s="139">
        <v>7180</v>
      </c>
    </row>
    <row r="106" spans="1:13" s="5" customFormat="1" ht="15.75">
      <c r="A106" s="50"/>
      <c r="B106" s="49" t="s">
        <v>252</v>
      </c>
      <c r="C106" s="89" t="s">
        <v>249</v>
      </c>
      <c r="D106" s="77">
        <v>17079</v>
      </c>
      <c r="E106" s="77">
        <v>17575</v>
      </c>
      <c r="F106" s="162">
        <v>12000</v>
      </c>
      <c r="G106" s="139">
        <v>17800</v>
      </c>
      <c r="H106" s="139">
        <v>18000</v>
      </c>
      <c r="I106" s="133">
        <f t="shared" si="8"/>
        <v>101.28022759601707</v>
      </c>
      <c r="J106" s="133">
        <f t="shared" si="9"/>
        <v>105.39258738802037</v>
      </c>
      <c r="K106" s="133">
        <f t="shared" si="10"/>
        <v>102.41820768136559</v>
      </c>
      <c r="L106" s="139">
        <f>H106/F106*100</f>
        <v>150</v>
      </c>
      <c r="M106" s="139">
        <v>18475</v>
      </c>
    </row>
    <row r="107" spans="1:13" s="5" customFormat="1" ht="15.75">
      <c r="A107" s="50"/>
      <c r="B107" s="49" t="s">
        <v>284</v>
      </c>
      <c r="C107" s="89" t="s">
        <v>249</v>
      </c>
      <c r="D107" s="77">
        <v>3478</v>
      </c>
      <c r="E107" s="77">
        <v>3478</v>
      </c>
      <c r="F107" s="136"/>
      <c r="G107" s="139">
        <v>3400</v>
      </c>
      <c r="H107" s="139">
        <v>3500</v>
      </c>
      <c r="I107" s="133">
        <f t="shared" si="8"/>
        <v>97.757331799885</v>
      </c>
      <c r="J107" s="133">
        <f t="shared" si="9"/>
        <v>100.63254744105808</v>
      </c>
      <c r="K107" s="133">
        <f t="shared" si="10"/>
        <v>100.63254744105808</v>
      </c>
      <c r="L107" s="133"/>
      <c r="M107" s="139">
        <v>3550</v>
      </c>
    </row>
    <row r="108" spans="1:13" s="5" customFormat="1" ht="15.75">
      <c r="A108" s="37">
        <v>2</v>
      </c>
      <c r="B108" s="38" t="s">
        <v>253</v>
      </c>
      <c r="C108" s="86" t="s">
        <v>249</v>
      </c>
      <c r="D108" s="78">
        <v>313425</v>
      </c>
      <c r="E108" s="78">
        <v>329096</v>
      </c>
      <c r="F108" s="136"/>
      <c r="G108" s="147">
        <v>386520</v>
      </c>
      <c r="H108" s="147">
        <v>387000</v>
      </c>
      <c r="I108" s="133">
        <f t="shared" si="8"/>
        <v>117.4490118384909</v>
      </c>
      <c r="J108" s="133">
        <f t="shared" si="9"/>
        <v>123.47451543431443</v>
      </c>
      <c r="K108" s="133">
        <f t="shared" si="10"/>
        <v>117.59486593577557</v>
      </c>
      <c r="L108" s="133"/>
      <c r="M108" s="147">
        <v>438620</v>
      </c>
    </row>
    <row r="109" spans="1:13" s="5" customFormat="1" ht="28.5">
      <c r="A109" s="37">
        <v>3</v>
      </c>
      <c r="B109" s="38" t="s">
        <v>254</v>
      </c>
      <c r="C109" s="86" t="s">
        <v>197</v>
      </c>
      <c r="D109" s="77">
        <v>3485</v>
      </c>
      <c r="E109" s="78">
        <v>3479</v>
      </c>
      <c r="F109" s="136"/>
      <c r="G109" s="139">
        <v>3050</v>
      </c>
      <c r="H109" s="139">
        <v>3480</v>
      </c>
      <c r="I109" s="133">
        <f t="shared" si="8"/>
        <v>87.66887036504743</v>
      </c>
      <c r="J109" s="133">
        <f t="shared" si="9"/>
        <v>99.85652797704448</v>
      </c>
      <c r="K109" s="133">
        <f t="shared" si="10"/>
        <v>100.02874389192296</v>
      </c>
      <c r="L109" s="133"/>
      <c r="M109" s="139">
        <v>3590</v>
      </c>
    </row>
    <row r="110" spans="1:13" s="5" customFormat="1" ht="15.75">
      <c r="A110" s="50"/>
      <c r="B110" s="49" t="s">
        <v>255</v>
      </c>
      <c r="C110" s="89" t="s">
        <v>197</v>
      </c>
      <c r="D110" s="77">
        <v>2394</v>
      </c>
      <c r="E110" s="77">
        <v>2341</v>
      </c>
      <c r="F110" s="136"/>
      <c r="G110" s="139">
        <v>2250</v>
      </c>
      <c r="H110" s="139">
        <v>2350</v>
      </c>
      <c r="I110" s="133">
        <f t="shared" si="8"/>
        <v>96.11277231952157</v>
      </c>
      <c r="J110" s="133">
        <f t="shared" si="9"/>
        <v>98.16207184628237</v>
      </c>
      <c r="K110" s="133">
        <f t="shared" si="10"/>
        <v>100.38445108927809</v>
      </c>
      <c r="L110" s="133"/>
      <c r="M110" s="139">
        <v>2450</v>
      </c>
    </row>
    <row r="111" spans="1:13" s="5" customFormat="1" ht="15.75">
      <c r="A111" s="37">
        <v>4</v>
      </c>
      <c r="B111" s="38" t="s">
        <v>256</v>
      </c>
      <c r="C111" s="86"/>
      <c r="D111" s="79"/>
      <c r="E111" s="142"/>
      <c r="F111" s="136"/>
      <c r="G111" s="145"/>
      <c r="H111" s="145"/>
      <c r="I111" s="133"/>
      <c r="J111" s="133"/>
      <c r="K111" s="133"/>
      <c r="L111" s="133"/>
      <c r="M111" s="145"/>
    </row>
    <row r="112" spans="1:13" s="5" customFormat="1" ht="15.75">
      <c r="A112" s="48" t="s">
        <v>55</v>
      </c>
      <c r="B112" s="49" t="s">
        <v>257</v>
      </c>
      <c r="C112" s="113" t="s">
        <v>194</v>
      </c>
      <c r="D112" s="77">
        <v>309</v>
      </c>
      <c r="E112" s="77">
        <v>316</v>
      </c>
      <c r="F112" s="136"/>
      <c r="G112" s="147">
        <f>G114+G117</f>
        <v>316</v>
      </c>
      <c r="H112" s="147">
        <f>H114+H117</f>
        <v>316</v>
      </c>
      <c r="I112" s="139">
        <f t="shared" si="8"/>
        <v>100</v>
      </c>
      <c r="J112" s="133">
        <f t="shared" si="9"/>
        <v>102.2653721682848</v>
      </c>
      <c r="K112" s="139">
        <f t="shared" si="10"/>
        <v>100</v>
      </c>
      <c r="L112" s="133"/>
      <c r="M112" s="145">
        <v>316</v>
      </c>
    </row>
    <row r="113" spans="1:13" s="5" customFormat="1" ht="15.75">
      <c r="A113" s="48"/>
      <c r="B113" s="49" t="s">
        <v>258</v>
      </c>
      <c r="C113" s="113" t="s">
        <v>197</v>
      </c>
      <c r="D113" s="77">
        <v>3855</v>
      </c>
      <c r="E113" s="77">
        <v>3693.7</v>
      </c>
      <c r="F113" s="162">
        <v>2690</v>
      </c>
      <c r="G113" s="147">
        <v>3680</v>
      </c>
      <c r="H113" s="147">
        <f>H116+H119+H122</f>
        <v>3800.0199999999995</v>
      </c>
      <c r="I113" s="133">
        <f t="shared" si="8"/>
        <v>99.62909819422259</v>
      </c>
      <c r="J113" s="133">
        <f t="shared" si="9"/>
        <v>98.57380025940336</v>
      </c>
      <c r="K113" s="133">
        <f t="shared" si="10"/>
        <v>102.87841459782874</v>
      </c>
      <c r="L113" s="133">
        <f aca="true" t="shared" si="11" ref="L113:L124">H113/F113*100</f>
        <v>141.26468401486986</v>
      </c>
      <c r="M113" s="147">
        <v>3700</v>
      </c>
    </row>
    <row r="114" spans="1:13" s="5" customFormat="1" ht="15.75">
      <c r="A114" s="47" t="s">
        <v>73</v>
      </c>
      <c r="B114" s="55" t="s">
        <v>259</v>
      </c>
      <c r="C114" s="114" t="s">
        <v>194</v>
      </c>
      <c r="D114" s="82">
        <v>139</v>
      </c>
      <c r="E114" s="82">
        <v>146</v>
      </c>
      <c r="F114" s="136">
        <v>146</v>
      </c>
      <c r="G114" s="147">
        <v>146</v>
      </c>
      <c r="H114" s="147">
        <v>146</v>
      </c>
      <c r="I114" s="139">
        <f t="shared" si="8"/>
        <v>100</v>
      </c>
      <c r="J114" s="133">
        <f t="shared" si="9"/>
        <v>105.03597122302158</v>
      </c>
      <c r="K114" s="139">
        <f t="shared" si="10"/>
        <v>100</v>
      </c>
      <c r="L114" s="139">
        <f t="shared" si="11"/>
        <v>100</v>
      </c>
      <c r="M114" s="139">
        <v>146</v>
      </c>
    </row>
    <row r="115" spans="1:13" s="5" customFormat="1" ht="15.75">
      <c r="A115" s="43"/>
      <c r="B115" s="56" t="s">
        <v>206</v>
      </c>
      <c r="C115" s="115" t="s">
        <v>260</v>
      </c>
      <c r="D115" s="80"/>
      <c r="E115" s="80">
        <v>184.5</v>
      </c>
      <c r="F115" s="136">
        <v>141.4</v>
      </c>
      <c r="G115" s="145"/>
      <c r="H115" s="145">
        <v>183.7</v>
      </c>
      <c r="I115" s="133"/>
      <c r="J115" s="133"/>
      <c r="K115" s="133">
        <f t="shared" si="10"/>
        <v>99.56639566395663</v>
      </c>
      <c r="L115" s="133">
        <f t="shared" si="11"/>
        <v>129.91513437057992</v>
      </c>
      <c r="M115" s="145">
        <v>183</v>
      </c>
    </row>
    <row r="116" spans="1:13" s="5" customFormat="1" ht="15.75">
      <c r="A116" s="43"/>
      <c r="B116" s="56" t="s">
        <v>208</v>
      </c>
      <c r="C116" s="115" t="s">
        <v>197</v>
      </c>
      <c r="D116" s="80"/>
      <c r="E116" s="80">
        <v>2693.7</v>
      </c>
      <c r="F116" s="162">
        <v>2060</v>
      </c>
      <c r="G116" s="145"/>
      <c r="H116" s="145">
        <f>H115*H114/10</f>
        <v>2682.0199999999995</v>
      </c>
      <c r="I116" s="133"/>
      <c r="J116" s="133"/>
      <c r="K116" s="133">
        <f t="shared" si="10"/>
        <v>99.56639566395663</v>
      </c>
      <c r="L116" s="133">
        <f t="shared" si="11"/>
        <v>130.19514563106793</v>
      </c>
      <c r="M116" s="145">
        <f>M115*M114/10</f>
        <v>2671.8</v>
      </c>
    </row>
    <row r="117" spans="1:13" s="5" customFormat="1" ht="15.75">
      <c r="A117" s="47" t="s">
        <v>73</v>
      </c>
      <c r="B117" s="55" t="s">
        <v>261</v>
      </c>
      <c r="C117" s="114" t="s">
        <v>194</v>
      </c>
      <c r="D117" s="82">
        <v>170</v>
      </c>
      <c r="E117" s="82">
        <v>170</v>
      </c>
      <c r="F117" s="136">
        <v>77</v>
      </c>
      <c r="G117" s="147">
        <v>170</v>
      </c>
      <c r="H117" s="147">
        <v>170</v>
      </c>
      <c r="I117" s="139">
        <f t="shared" si="8"/>
        <v>100</v>
      </c>
      <c r="J117" s="139">
        <f t="shared" si="9"/>
        <v>100</v>
      </c>
      <c r="K117" s="139">
        <f t="shared" si="10"/>
        <v>100</v>
      </c>
      <c r="L117" s="133">
        <f t="shared" si="11"/>
        <v>220.7792207792208</v>
      </c>
      <c r="M117" s="145">
        <v>170</v>
      </c>
    </row>
    <row r="118" spans="1:13" s="5" customFormat="1" ht="15.75">
      <c r="A118" s="43"/>
      <c r="B118" s="56" t="s">
        <v>206</v>
      </c>
      <c r="C118" s="115" t="s">
        <v>260</v>
      </c>
      <c r="D118" s="80"/>
      <c r="E118" s="80">
        <v>25</v>
      </c>
      <c r="F118" s="136">
        <v>19.8</v>
      </c>
      <c r="G118" s="145"/>
      <c r="H118" s="139">
        <v>35</v>
      </c>
      <c r="I118" s="133"/>
      <c r="J118" s="133"/>
      <c r="K118" s="139">
        <f t="shared" si="10"/>
        <v>140</v>
      </c>
      <c r="L118" s="133">
        <f t="shared" si="11"/>
        <v>176.76767676767676</v>
      </c>
      <c r="M118" s="145">
        <v>35</v>
      </c>
    </row>
    <row r="119" spans="1:13" s="5" customFormat="1" ht="15.75">
      <c r="A119" s="43"/>
      <c r="B119" s="56" t="s">
        <v>208</v>
      </c>
      <c r="C119" s="115" t="s">
        <v>197</v>
      </c>
      <c r="D119" s="80"/>
      <c r="E119" s="80">
        <v>425</v>
      </c>
      <c r="F119" s="136">
        <v>153</v>
      </c>
      <c r="G119" s="145"/>
      <c r="H119" s="139">
        <v>595</v>
      </c>
      <c r="I119" s="133"/>
      <c r="J119" s="133"/>
      <c r="K119" s="139">
        <f t="shared" si="10"/>
        <v>140</v>
      </c>
      <c r="L119" s="133">
        <f t="shared" si="11"/>
        <v>388.88888888888886</v>
      </c>
      <c r="M119" s="145">
        <f>M118*M117/10</f>
        <v>595</v>
      </c>
    </row>
    <row r="120" spans="1:13" s="5" customFormat="1" ht="15.75">
      <c r="A120" s="47" t="s">
        <v>262</v>
      </c>
      <c r="B120" s="55" t="s">
        <v>263</v>
      </c>
      <c r="C120" s="114" t="s">
        <v>264</v>
      </c>
      <c r="D120" s="82">
        <v>115</v>
      </c>
      <c r="E120" s="82">
        <v>115</v>
      </c>
      <c r="F120" s="136">
        <v>106</v>
      </c>
      <c r="G120" s="147">
        <v>48</v>
      </c>
      <c r="H120" s="147">
        <v>48</v>
      </c>
      <c r="I120" s="133">
        <f t="shared" si="8"/>
        <v>41.73913043478261</v>
      </c>
      <c r="J120" s="133">
        <f t="shared" si="9"/>
        <v>41.73913043478261</v>
      </c>
      <c r="K120" s="133">
        <f t="shared" si="10"/>
        <v>41.73913043478261</v>
      </c>
      <c r="L120" s="133">
        <f t="shared" si="11"/>
        <v>45.28301886792453</v>
      </c>
      <c r="M120" s="145">
        <v>48</v>
      </c>
    </row>
    <row r="121" spans="1:13" s="5" customFormat="1" ht="15.75">
      <c r="A121" s="48"/>
      <c r="B121" s="56" t="s">
        <v>206</v>
      </c>
      <c r="C121" s="115" t="s">
        <v>260</v>
      </c>
      <c r="D121" s="77"/>
      <c r="E121" s="77">
        <v>50</v>
      </c>
      <c r="F121" s="136">
        <v>45</v>
      </c>
      <c r="G121" s="145"/>
      <c r="H121" s="139">
        <v>109</v>
      </c>
      <c r="I121" s="133"/>
      <c r="J121" s="133"/>
      <c r="K121" s="139">
        <f t="shared" si="10"/>
        <v>218.00000000000003</v>
      </c>
      <c r="L121" s="133">
        <f t="shared" si="11"/>
        <v>242.2222222222222</v>
      </c>
      <c r="M121" s="145">
        <v>109</v>
      </c>
    </row>
    <row r="122" spans="1:13" s="5" customFormat="1" ht="15.75">
      <c r="A122" s="48"/>
      <c r="B122" s="56" t="s">
        <v>208</v>
      </c>
      <c r="C122" s="115" t="s">
        <v>197</v>
      </c>
      <c r="D122" s="77"/>
      <c r="E122" s="77">
        <v>575</v>
      </c>
      <c r="F122" s="136">
        <v>477</v>
      </c>
      <c r="G122" s="145"/>
      <c r="H122" s="139">
        <v>523</v>
      </c>
      <c r="I122" s="133"/>
      <c r="J122" s="133"/>
      <c r="K122" s="133">
        <f t="shared" si="10"/>
        <v>90.95652173913044</v>
      </c>
      <c r="L122" s="133">
        <f t="shared" si="11"/>
        <v>109.64360587002095</v>
      </c>
      <c r="M122" s="145">
        <v>523</v>
      </c>
    </row>
    <row r="123" spans="1:13" s="5" customFormat="1" ht="15.75">
      <c r="A123" s="46" t="s">
        <v>59</v>
      </c>
      <c r="B123" s="57" t="s">
        <v>265</v>
      </c>
      <c r="C123" s="116" t="s">
        <v>197</v>
      </c>
      <c r="D123" s="78">
        <v>700</v>
      </c>
      <c r="E123" s="78">
        <v>806</v>
      </c>
      <c r="F123" s="136">
        <v>805</v>
      </c>
      <c r="G123" s="147">
        <v>590</v>
      </c>
      <c r="H123" s="147">
        <v>700</v>
      </c>
      <c r="I123" s="133">
        <f t="shared" si="8"/>
        <v>73.20099255583126</v>
      </c>
      <c r="J123" s="139">
        <f t="shared" si="9"/>
        <v>100</v>
      </c>
      <c r="K123" s="133">
        <f t="shared" si="10"/>
        <v>86.848635235732</v>
      </c>
      <c r="L123" s="133">
        <f t="shared" si="11"/>
        <v>86.95652173913044</v>
      </c>
      <c r="M123" s="147">
        <v>800</v>
      </c>
    </row>
    <row r="124" spans="1:13" s="5" customFormat="1" ht="28.5">
      <c r="A124" s="46" t="s">
        <v>61</v>
      </c>
      <c r="B124" s="57" t="s">
        <v>266</v>
      </c>
      <c r="C124" s="116" t="s">
        <v>197</v>
      </c>
      <c r="D124" s="78">
        <v>4555</v>
      </c>
      <c r="E124" s="78">
        <v>4499.7</v>
      </c>
      <c r="F124" s="162">
        <v>3495</v>
      </c>
      <c r="G124" s="147">
        <f>G123+G113</f>
        <v>4270</v>
      </c>
      <c r="H124" s="147">
        <f>H123+H113</f>
        <v>4500.0199999999995</v>
      </c>
      <c r="I124" s="133">
        <f t="shared" si="8"/>
        <v>94.89521523657133</v>
      </c>
      <c r="J124" s="133">
        <f t="shared" si="9"/>
        <v>98.79297475301865</v>
      </c>
      <c r="K124" s="133">
        <f t="shared" si="10"/>
        <v>100.00711158521678</v>
      </c>
      <c r="L124" s="133">
        <f t="shared" si="11"/>
        <v>128.75593705293275</v>
      </c>
      <c r="M124" s="147">
        <v>4500</v>
      </c>
    </row>
    <row r="125" spans="1:13" s="8" customFormat="1" ht="15.75">
      <c r="A125" s="20" t="s">
        <v>162</v>
      </c>
      <c r="B125" s="58" t="s">
        <v>45</v>
      </c>
      <c r="C125" s="87"/>
      <c r="D125" s="151"/>
      <c r="E125" s="152"/>
      <c r="F125" s="152"/>
      <c r="G125" s="152"/>
      <c r="H125" s="152"/>
      <c r="I125" s="133"/>
      <c r="J125" s="133"/>
      <c r="K125" s="133"/>
      <c r="L125" s="133"/>
      <c r="M125" s="152"/>
    </row>
    <row r="126" spans="1:13" s="6" customFormat="1" ht="15.75">
      <c r="A126" s="37" t="s">
        <v>46</v>
      </c>
      <c r="B126" s="17" t="s">
        <v>47</v>
      </c>
      <c r="C126" s="88" t="s">
        <v>34</v>
      </c>
      <c r="D126" s="78">
        <v>77950</v>
      </c>
      <c r="E126" s="153">
        <v>79300</v>
      </c>
      <c r="F126" s="153"/>
      <c r="G126" s="73"/>
      <c r="H126" s="73">
        <v>79472</v>
      </c>
      <c r="I126" s="133"/>
      <c r="J126" s="133">
        <f t="shared" si="9"/>
        <v>101.95253367543297</v>
      </c>
      <c r="K126" s="133">
        <f t="shared" si="10"/>
        <v>100.21689785624213</v>
      </c>
      <c r="L126" s="133"/>
      <c r="M126" s="165">
        <v>80700</v>
      </c>
    </row>
    <row r="127" spans="1:13" s="7" customFormat="1" ht="15.75">
      <c r="A127" s="45"/>
      <c r="B127" s="40" t="s">
        <v>267</v>
      </c>
      <c r="C127" s="117"/>
      <c r="D127" s="80">
        <v>77348</v>
      </c>
      <c r="E127" s="154"/>
      <c r="F127" s="154"/>
      <c r="G127" s="141"/>
      <c r="H127" s="141">
        <v>79354</v>
      </c>
      <c r="I127" s="133"/>
      <c r="J127" s="133">
        <f t="shared" si="9"/>
        <v>102.59347365154885</v>
      </c>
      <c r="K127" s="133"/>
      <c r="L127" s="133"/>
      <c r="M127" s="141"/>
    </row>
    <row r="128" spans="1:13" s="7" customFormat="1" ht="15.75">
      <c r="A128" s="45"/>
      <c r="B128" s="40" t="s">
        <v>268</v>
      </c>
      <c r="C128" s="117"/>
      <c r="D128" s="80">
        <v>78552</v>
      </c>
      <c r="E128" s="154"/>
      <c r="F128" s="154"/>
      <c r="G128" s="141"/>
      <c r="H128" s="141">
        <v>79590</v>
      </c>
      <c r="I128" s="133"/>
      <c r="J128" s="133">
        <f t="shared" si="9"/>
        <v>101.32141765963947</v>
      </c>
      <c r="K128" s="133"/>
      <c r="L128" s="133"/>
      <c r="M128" s="141"/>
    </row>
    <row r="129" spans="1:13" s="6" customFormat="1" ht="15.75">
      <c r="A129" s="37" t="s">
        <v>48</v>
      </c>
      <c r="B129" s="17" t="s">
        <v>49</v>
      </c>
      <c r="C129" s="88" t="s">
        <v>14</v>
      </c>
      <c r="D129" s="79">
        <v>1.48</v>
      </c>
      <c r="E129" s="155">
        <v>1.25</v>
      </c>
      <c r="F129" s="155"/>
      <c r="G129" s="73"/>
      <c r="H129" s="73">
        <v>1.4</v>
      </c>
      <c r="I129" s="133"/>
      <c r="J129" s="133">
        <f t="shared" si="9"/>
        <v>94.5945945945946</v>
      </c>
      <c r="K129" s="133">
        <f t="shared" si="10"/>
        <v>111.99999999999999</v>
      </c>
      <c r="L129" s="133"/>
      <c r="M129" s="73">
        <v>1.2</v>
      </c>
    </row>
    <row r="130" spans="1:13" s="6" customFormat="1" ht="15.75">
      <c r="A130" s="37" t="s">
        <v>50</v>
      </c>
      <c r="B130" s="17" t="s">
        <v>51</v>
      </c>
      <c r="C130" s="88" t="s">
        <v>52</v>
      </c>
      <c r="D130" s="78">
        <v>18635</v>
      </c>
      <c r="E130" s="153">
        <v>19040</v>
      </c>
      <c r="F130" s="153"/>
      <c r="G130" s="73"/>
      <c r="H130" s="73">
        <v>19020</v>
      </c>
      <c r="I130" s="133"/>
      <c r="J130" s="133">
        <f t="shared" si="9"/>
        <v>102.06600482962168</v>
      </c>
      <c r="K130" s="133">
        <f t="shared" si="10"/>
        <v>99.89495798319328</v>
      </c>
      <c r="L130" s="133"/>
      <c r="M130" s="73"/>
    </row>
    <row r="131" spans="1:13" s="5" customFormat="1" ht="15.75">
      <c r="A131" s="37" t="s">
        <v>53</v>
      </c>
      <c r="B131" s="17" t="s">
        <v>54</v>
      </c>
      <c r="C131" s="88"/>
      <c r="D131" s="156"/>
      <c r="E131" s="136"/>
      <c r="F131" s="136"/>
      <c r="G131" s="136"/>
      <c r="H131" s="136"/>
      <c r="I131" s="133"/>
      <c r="J131" s="133"/>
      <c r="K131" s="133"/>
      <c r="L131" s="133"/>
      <c r="M131" s="136"/>
    </row>
    <row r="132" spans="1:13" s="5" customFormat="1" ht="15.75">
      <c r="A132" s="50" t="s">
        <v>55</v>
      </c>
      <c r="B132" s="59" t="s">
        <v>56</v>
      </c>
      <c r="C132" s="118" t="s">
        <v>57</v>
      </c>
      <c r="D132" s="77">
        <v>23695</v>
      </c>
      <c r="E132" s="95">
        <v>24740</v>
      </c>
      <c r="F132" s="95">
        <v>23830</v>
      </c>
      <c r="G132" s="136">
        <f>G133+2030</f>
        <v>24075</v>
      </c>
      <c r="H132" s="136">
        <f>H133+2030</f>
        <v>24135</v>
      </c>
      <c r="I132" s="133">
        <f t="shared" si="8"/>
        <v>97.3120452708165</v>
      </c>
      <c r="J132" s="133">
        <f t="shared" si="9"/>
        <v>101.8569318421608</v>
      </c>
      <c r="K132" s="133">
        <f t="shared" si="10"/>
        <v>97.55456750202102</v>
      </c>
      <c r="L132" s="133">
        <f>H132/F132*100</f>
        <v>101.27989928661351</v>
      </c>
      <c r="M132" s="136">
        <f>M133+2030</f>
        <v>24230</v>
      </c>
    </row>
    <row r="133" spans="1:13" s="5" customFormat="1" ht="30">
      <c r="A133" s="37"/>
      <c r="B133" s="60" t="s">
        <v>58</v>
      </c>
      <c r="C133" s="119" t="s">
        <v>57</v>
      </c>
      <c r="D133" s="80">
        <v>21583</v>
      </c>
      <c r="E133" s="136">
        <v>22610</v>
      </c>
      <c r="F133" s="162">
        <v>22610</v>
      </c>
      <c r="G133" s="136">
        <v>22045</v>
      </c>
      <c r="H133" s="136">
        <v>22105</v>
      </c>
      <c r="I133" s="133">
        <f t="shared" si="8"/>
        <v>97.50110570544007</v>
      </c>
      <c r="J133" s="133">
        <f t="shared" si="9"/>
        <v>102.4185701709679</v>
      </c>
      <c r="K133" s="133">
        <f t="shared" si="10"/>
        <v>97.76647501105705</v>
      </c>
      <c r="L133" s="133">
        <f>H133/F133*100</f>
        <v>97.76647501105705</v>
      </c>
      <c r="M133" s="136">
        <v>22200</v>
      </c>
    </row>
    <row r="134" spans="1:13" s="5" customFormat="1" ht="30">
      <c r="A134" s="50" t="s">
        <v>59</v>
      </c>
      <c r="B134" s="59" t="s">
        <v>60</v>
      </c>
      <c r="C134" s="118" t="s">
        <v>14</v>
      </c>
      <c r="D134" s="76">
        <v>90.05</v>
      </c>
      <c r="E134" s="95">
        <v>91</v>
      </c>
      <c r="F134" s="136"/>
      <c r="G134" s="75">
        <v>90.8</v>
      </c>
      <c r="H134" s="76">
        <v>91</v>
      </c>
      <c r="I134" s="133">
        <f t="shared" si="8"/>
        <v>99.78021978021978</v>
      </c>
      <c r="J134" s="133">
        <f t="shared" si="9"/>
        <v>101.05496946141032</v>
      </c>
      <c r="K134" s="139">
        <f t="shared" si="10"/>
        <v>100</v>
      </c>
      <c r="L134" s="133"/>
      <c r="M134" s="75">
        <v>91.2</v>
      </c>
    </row>
    <row r="135" spans="1:13" s="5" customFormat="1" ht="30">
      <c r="A135" s="50" t="s">
        <v>61</v>
      </c>
      <c r="B135" s="59" t="s">
        <v>62</v>
      </c>
      <c r="C135" s="118" t="s">
        <v>14</v>
      </c>
      <c r="D135" s="77">
        <v>9.1</v>
      </c>
      <c r="E135" s="157">
        <v>9.3</v>
      </c>
      <c r="F135" s="136"/>
      <c r="G135" s="75">
        <v>12.2</v>
      </c>
      <c r="H135" s="75">
        <v>12.2</v>
      </c>
      <c r="I135" s="133">
        <f t="shared" si="8"/>
        <v>131.1827956989247</v>
      </c>
      <c r="J135" s="133">
        <f t="shared" si="9"/>
        <v>134.06593406593404</v>
      </c>
      <c r="K135" s="133">
        <f t="shared" si="10"/>
        <v>131.1827956989247</v>
      </c>
      <c r="L135" s="133"/>
      <c r="M135" s="75">
        <v>12.5</v>
      </c>
    </row>
    <row r="136" spans="1:13" s="5" customFormat="1" ht="15.75">
      <c r="A136" s="50" t="s">
        <v>63</v>
      </c>
      <c r="B136" s="59" t="s">
        <v>64</v>
      </c>
      <c r="C136" s="118"/>
      <c r="D136" s="76"/>
      <c r="E136" s="95">
        <v>0</v>
      </c>
      <c r="F136" s="136"/>
      <c r="G136" s="136"/>
      <c r="H136" s="136"/>
      <c r="I136" s="133"/>
      <c r="J136" s="133"/>
      <c r="K136" s="133"/>
      <c r="L136" s="133"/>
      <c r="M136" s="136"/>
    </row>
    <row r="137" spans="1:13" s="7" customFormat="1" ht="15.75">
      <c r="A137" s="43" t="s">
        <v>20</v>
      </c>
      <c r="B137" s="60" t="s">
        <v>65</v>
      </c>
      <c r="C137" s="119" t="s">
        <v>14</v>
      </c>
      <c r="D137" s="81">
        <v>96.7</v>
      </c>
      <c r="E137" s="157">
        <v>96.8</v>
      </c>
      <c r="F137" s="141"/>
      <c r="G137" s="158">
        <v>96.8</v>
      </c>
      <c r="H137" s="158">
        <v>96.8</v>
      </c>
      <c r="I137" s="139">
        <f t="shared" si="8"/>
        <v>100</v>
      </c>
      <c r="J137" s="133">
        <f t="shared" si="9"/>
        <v>100.1034126163392</v>
      </c>
      <c r="K137" s="139">
        <f t="shared" si="10"/>
        <v>100</v>
      </c>
      <c r="L137" s="133"/>
      <c r="M137" s="158">
        <v>97</v>
      </c>
    </row>
    <row r="138" spans="1:13" s="7" customFormat="1" ht="15.75">
      <c r="A138" s="43" t="s">
        <v>20</v>
      </c>
      <c r="B138" s="60" t="s">
        <v>66</v>
      </c>
      <c r="C138" s="119" t="s">
        <v>14</v>
      </c>
      <c r="D138" s="81">
        <v>91.7</v>
      </c>
      <c r="E138" s="157">
        <v>91.8</v>
      </c>
      <c r="F138" s="141"/>
      <c r="G138" s="158">
        <v>91.8</v>
      </c>
      <c r="H138" s="158">
        <v>91.8</v>
      </c>
      <c r="I138" s="139">
        <f t="shared" si="8"/>
        <v>100</v>
      </c>
      <c r="J138" s="133">
        <f t="shared" si="9"/>
        <v>100.10905125408942</v>
      </c>
      <c r="K138" s="139">
        <f t="shared" si="10"/>
        <v>100</v>
      </c>
      <c r="L138" s="133"/>
      <c r="M138" s="158">
        <v>92</v>
      </c>
    </row>
    <row r="139" spans="1:13" s="5" customFormat="1" ht="15.75">
      <c r="A139" s="50" t="s">
        <v>67</v>
      </c>
      <c r="B139" s="59" t="s">
        <v>68</v>
      </c>
      <c r="C139" s="118" t="s">
        <v>69</v>
      </c>
      <c r="D139" s="90" t="s">
        <v>286</v>
      </c>
      <c r="E139" s="95" t="s">
        <v>70</v>
      </c>
      <c r="F139" s="136"/>
      <c r="G139" s="136" t="s">
        <v>289</v>
      </c>
      <c r="H139" s="136" t="s">
        <v>70</v>
      </c>
      <c r="I139" s="133">
        <f>I140</f>
        <v>85.19362186788156</v>
      </c>
      <c r="J139" s="133">
        <f>J140</f>
        <v>128.71383893666928</v>
      </c>
      <c r="K139" s="139">
        <f>K140</f>
        <v>100</v>
      </c>
      <c r="L139" s="133"/>
      <c r="M139" s="136" t="s">
        <v>292</v>
      </c>
    </row>
    <row r="140" spans="1:13" s="5" customFormat="1" ht="15.75">
      <c r="A140" s="50" t="s">
        <v>71</v>
      </c>
      <c r="B140" s="59" t="s">
        <v>72</v>
      </c>
      <c r="C140" s="118" t="s">
        <v>14</v>
      </c>
      <c r="D140" s="76">
        <v>51.16</v>
      </c>
      <c r="E140" s="157">
        <v>65.85</v>
      </c>
      <c r="F140" s="136"/>
      <c r="G140" s="75">
        <v>56.1</v>
      </c>
      <c r="H140" s="136">
        <v>65.85</v>
      </c>
      <c r="I140" s="133">
        <f t="shared" si="8"/>
        <v>85.19362186788156</v>
      </c>
      <c r="J140" s="133">
        <f t="shared" si="9"/>
        <v>128.71383893666928</v>
      </c>
      <c r="K140" s="139">
        <f>H140/E140*100</f>
        <v>100</v>
      </c>
      <c r="L140" s="133"/>
      <c r="M140" s="136">
        <v>70.73</v>
      </c>
    </row>
    <row r="141" spans="1:13" s="7" customFormat="1" ht="15.75">
      <c r="A141" s="43" t="s">
        <v>73</v>
      </c>
      <c r="B141" s="60" t="s">
        <v>74</v>
      </c>
      <c r="C141" s="119" t="s">
        <v>69</v>
      </c>
      <c r="D141" s="91" t="s">
        <v>287</v>
      </c>
      <c r="E141" s="95" t="s">
        <v>75</v>
      </c>
      <c r="F141" s="141"/>
      <c r="G141" s="159" t="s">
        <v>290</v>
      </c>
      <c r="H141" s="159" t="s">
        <v>75</v>
      </c>
      <c r="I141" s="139">
        <f>I142</f>
        <v>89.99550022498875</v>
      </c>
      <c r="J141" s="133">
        <f>J142</f>
        <v>118.52444444444446</v>
      </c>
      <c r="K141" s="139">
        <f>K142</f>
        <v>100</v>
      </c>
      <c r="L141" s="133"/>
      <c r="M141" s="159" t="s">
        <v>293</v>
      </c>
    </row>
    <row r="142" spans="1:13" s="7" customFormat="1" ht="15.75">
      <c r="A142" s="45"/>
      <c r="B142" s="60" t="s">
        <v>76</v>
      </c>
      <c r="C142" s="119" t="s">
        <v>14</v>
      </c>
      <c r="D142" s="81">
        <v>56.25</v>
      </c>
      <c r="E142" s="157">
        <v>66.67</v>
      </c>
      <c r="F142" s="141"/>
      <c r="G142" s="158">
        <v>60</v>
      </c>
      <c r="H142" s="141">
        <v>66.67</v>
      </c>
      <c r="I142" s="139">
        <f t="shared" si="8"/>
        <v>89.99550022498875</v>
      </c>
      <c r="J142" s="133">
        <f t="shared" si="9"/>
        <v>118.52444444444446</v>
      </c>
      <c r="K142" s="139">
        <f t="shared" si="10"/>
        <v>100</v>
      </c>
      <c r="L142" s="133"/>
      <c r="M142" s="141">
        <v>73.33</v>
      </c>
    </row>
    <row r="143" spans="1:13" s="7" customFormat="1" ht="15.75">
      <c r="A143" s="43" t="s">
        <v>73</v>
      </c>
      <c r="B143" s="60" t="s">
        <v>77</v>
      </c>
      <c r="C143" s="119" t="s">
        <v>69</v>
      </c>
      <c r="D143" s="91" t="s">
        <v>78</v>
      </c>
      <c r="E143" s="95" t="s">
        <v>78</v>
      </c>
      <c r="F143" s="141"/>
      <c r="G143" s="159" t="s">
        <v>78</v>
      </c>
      <c r="H143" s="159" t="s">
        <v>78</v>
      </c>
      <c r="I143" s="139">
        <f t="shared" si="8"/>
        <v>100</v>
      </c>
      <c r="J143" s="133">
        <f t="shared" si="9"/>
        <v>100</v>
      </c>
      <c r="K143" s="139">
        <f t="shared" si="10"/>
        <v>100</v>
      </c>
      <c r="L143" s="133"/>
      <c r="M143" s="160" t="s">
        <v>294</v>
      </c>
    </row>
    <row r="144" spans="1:13" s="7" customFormat="1" ht="15.75">
      <c r="A144" s="45"/>
      <c r="B144" s="60" t="s">
        <v>76</v>
      </c>
      <c r="C144" s="119" t="s">
        <v>14</v>
      </c>
      <c r="D144" s="81">
        <v>71.42857142857143</v>
      </c>
      <c r="E144" s="157">
        <v>71.42857142857143</v>
      </c>
      <c r="F144" s="141"/>
      <c r="G144" s="141">
        <v>71.43</v>
      </c>
      <c r="H144" s="141">
        <v>71.43</v>
      </c>
      <c r="I144" s="139">
        <f t="shared" si="8"/>
        <v>100.00200000000001</v>
      </c>
      <c r="J144" s="133">
        <f t="shared" si="9"/>
        <v>100.00200000000001</v>
      </c>
      <c r="K144" s="139">
        <f t="shared" si="10"/>
        <v>100.00200000000001</v>
      </c>
      <c r="L144" s="133"/>
      <c r="M144" s="141">
        <v>83.33</v>
      </c>
    </row>
    <row r="145" spans="1:13" s="7" customFormat="1" ht="15.75">
      <c r="A145" s="43" t="s">
        <v>73</v>
      </c>
      <c r="B145" s="60" t="s">
        <v>79</v>
      </c>
      <c r="C145" s="119" t="s">
        <v>69</v>
      </c>
      <c r="D145" s="91" t="s">
        <v>288</v>
      </c>
      <c r="E145" s="95" t="s">
        <v>80</v>
      </c>
      <c r="F145" s="141"/>
      <c r="G145" s="159" t="s">
        <v>80</v>
      </c>
      <c r="H145" s="159" t="s">
        <v>80</v>
      </c>
      <c r="I145" s="139">
        <f>I146</f>
        <v>100</v>
      </c>
      <c r="J145" s="133">
        <f>J146</f>
        <v>114.29333333333334</v>
      </c>
      <c r="K145" s="139">
        <f>K146</f>
        <v>100</v>
      </c>
      <c r="L145" s="133"/>
      <c r="M145" s="160" t="s">
        <v>295</v>
      </c>
    </row>
    <row r="146" spans="1:13" s="7" customFormat="1" ht="15.75">
      <c r="A146" s="45"/>
      <c r="B146" s="60" t="s">
        <v>76</v>
      </c>
      <c r="C146" s="119" t="s">
        <v>14</v>
      </c>
      <c r="D146" s="81">
        <v>37.5</v>
      </c>
      <c r="E146" s="157">
        <v>42.86</v>
      </c>
      <c r="F146" s="141"/>
      <c r="G146" s="141">
        <v>42.86</v>
      </c>
      <c r="H146" s="141">
        <v>42.86</v>
      </c>
      <c r="I146" s="139">
        <f t="shared" si="8"/>
        <v>100</v>
      </c>
      <c r="J146" s="133">
        <f t="shared" si="9"/>
        <v>114.29333333333334</v>
      </c>
      <c r="K146" s="139">
        <f t="shared" si="10"/>
        <v>100</v>
      </c>
      <c r="L146" s="133"/>
      <c r="M146" s="141">
        <v>57.14</v>
      </c>
    </row>
    <row r="147" spans="1:13" s="7" customFormat="1" ht="30">
      <c r="A147" s="43" t="s">
        <v>73</v>
      </c>
      <c r="B147" s="60" t="s">
        <v>81</v>
      </c>
      <c r="C147" s="119" t="s">
        <v>69</v>
      </c>
      <c r="D147" s="91" t="s">
        <v>32</v>
      </c>
      <c r="E147" s="95" t="s">
        <v>82</v>
      </c>
      <c r="F147" s="141"/>
      <c r="G147" s="160" t="s">
        <v>291</v>
      </c>
      <c r="H147" s="91" t="s">
        <v>82</v>
      </c>
      <c r="I147" s="133">
        <f>I148</f>
        <v>25</v>
      </c>
      <c r="J147" s="133"/>
      <c r="K147" s="133">
        <f>K148</f>
        <v>100</v>
      </c>
      <c r="L147" s="133"/>
      <c r="M147" s="160" t="s">
        <v>82</v>
      </c>
    </row>
    <row r="148" spans="1:13" s="7" customFormat="1" ht="15.75">
      <c r="A148" s="45"/>
      <c r="B148" s="60" t="s">
        <v>76</v>
      </c>
      <c r="C148" s="119" t="s">
        <v>14</v>
      </c>
      <c r="D148" s="91" t="s">
        <v>32</v>
      </c>
      <c r="E148" s="95">
        <v>80</v>
      </c>
      <c r="F148" s="141"/>
      <c r="G148" s="91">
        <v>20</v>
      </c>
      <c r="H148" s="91">
        <v>80</v>
      </c>
      <c r="I148" s="133">
        <f t="shared" si="8"/>
        <v>25</v>
      </c>
      <c r="J148" s="133"/>
      <c r="K148" s="133">
        <f t="shared" si="10"/>
        <v>100</v>
      </c>
      <c r="L148" s="133"/>
      <c r="M148" s="158">
        <v>80</v>
      </c>
    </row>
    <row r="149" spans="1:13" s="5" customFormat="1" ht="15.75">
      <c r="A149" s="50" t="s">
        <v>83</v>
      </c>
      <c r="B149" s="59" t="s">
        <v>84</v>
      </c>
      <c r="C149" s="118" t="s">
        <v>57</v>
      </c>
      <c r="D149" s="77">
        <v>46</v>
      </c>
      <c r="E149" s="95">
        <v>50</v>
      </c>
      <c r="F149" s="136"/>
      <c r="G149" s="136">
        <v>170</v>
      </c>
      <c r="H149" s="136">
        <v>170</v>
      </c>
      <c r="I149" s="133">
        <f t="shared" si="8"/>
        <v>340</v>
      </c>
      <c r="J149" s="133">
        <f t="shared" si="9"/>
        <v>369.5652173913044</v>
      </c>
      <c r="K149" s="133">
        <f t="shared" si="10"/>
        <v>340</v>
      </c>
      <c r="L149" s="133"/>
      <c r="M149" s="136">
        <v>100</v>
      </c>
    </row>
    <row r="150" spans="1:13" s="5" customFormat="1" ht="45">
      <c r="A150" s="50" t="s">
        <v>85</v>
      </c>
      <c r="B150" s="59" t="s">
        <v>86</v>
      </c>
      <c r="C150" s="118" t="s">
        <v>14</v>
      </c>
      <c r="D150" s="76">
        <v>71.27</v>
      </c>
      <c r="E150" s="76">
        <v>72.79</v>
      </c>
      <c r="F150" s="136"/>
      <c r="G150" s="136">
        <v>73.38</v>
      </c>
      <c r="H150" s="136">
        <v>73.38</v>
      </c>
      <c r="I150" s="133">
        <f t="shared" si="8"/>
        <v>100.81055089984888</v>
      </c>
      <c r="J150" s="133">
        <f t="shared" si="9"/>
        <v>102.96057247088537</v>
      </c>
      <c r="K150" s="133">
        <f t="shared" si="10"/>
        <v>100.81055089984888</v>
      </c>
      <c r="L150" s="133"/>
      <c r="M150" s="75">
        <v>74.5</v>
      </c>
    </row>
    <row r="151" spans="1:13" s="5" customFormat="1" ht="15.75">
      <c r="A151" s="37" t="s">
        <v>87</v>
      </c>
      <c r="B151" s="17" t="s">
        <v>88</v>
      </c>
      <c r="C151" s="88"/>
      <c r="D151" s="156"/>
      <c r="E151" s="95">
        <v>0</v>
      </c>
      <c r="F151" s="95"/>
      <c r="G151" s="136"/>
      <c r="H151" s="136"/>
      <c r="I151" s="133"/>
      <c r="J151" s="133"/>
      <c r="K151" s="133"/>
      <c r="L151" s="133"/>
      <c r="M151" s="136"/>
    </row>
    <row r="152" spans="1:13" s="5" customFormat="1" ht="15.75">
      <c r="A152" s="50" t="s">
        <v>89</v>
      </c>
      <c r="B152" s="19" t="s">
        <v>90</v>
      </c>
      <c r="C152" s="71" t="s">
        <v>91</v>
      </c>
      <c r="D152" s="77">
        <v>205</v>
      </c>
      <c r="E152" s="95">
        <v>205</v>
      </c>
      <c r="F152" s="95"/>
      <c r="G152" s="136">
        <v>205</v>
      </c>
      <c r="H152" s="136">
        <v>205</v>
      </c>
      <c r="I152" s="133">
        <f t="shared" si="8"/>
        <v>100</v>
      </c>
      <c r="J152" s="133">
        <f t="shared" si="9"/>
        <v>100</v>
      </c>
      <c r="K152" s="133">
        <f t="shared" si="10"/>
        <v>100</v>
      </c>
      <c r="L152" s="133"/>
      <c r="M152" s="136">
        <v>205</v>
      </c>
    </row>
    <row r="153" spans="1:13" s="7" customFormat="1" ht="15.75">
      <c r="A153" s="47" t="s">
        <v>20</v>
      </c>
      <c r="B153" s="40" t="s">
        <v>92</v>
      </c>
      <c r="C153" s="117" t="s">
        <v>91</v>
      </c>
      <c r="D153" s="80">
        <v>150</v>
      </c>
      <c r="E153" s="95">
        <v>150</v>
      </c>
      <c r="F153" s="95">
        <v>150</v>
      </c>
      <c r="G153" s="136">
        <v>150</v>
      </c>
      <c r="H153" s="136">
        <v>150</v>
      </c>
      <c r="I153" s="133">
        <f t="shared" si="8"/>
        <v>100</v>
      </c>
      <c r="J153" s="133">
        <f t="shared" si="9"/>
        <v>100</v>
      </c>
      <c r="K153" s="133">
        <f t="shared" si="10"/>
        <v>100</v>
      </c>
      <c r="L153" s="133">
        <f>H153/F153*100</f>
        <v>100</v>
      </c>
      <c r="M153" s="136">
        <v>150</v>
      </c>
    </row>
    <row r="154" spans="1:13" s="7" customFormat="1" ht="15.75">
      <c r="A154" s="47" t="s">
        <v>20</v>
      </c>
      <c r="B154" s="40" t="s">
        <v>93</v>
      </c>
      <c r="C154" s="117" t="s">
        <v>91</v>
      </c>
      <c r="D154" s="80">
        <v>55</v>
      </c>
      <c r="E154" s="95">
        <v>55</v>
      </c>
      <c r="F154" s="95">
        <v>55</v>
      </c>
      <c r="G154" s="136">
        <v>55</v>
      </c>
      <c r="H154" s="136">
        <v>55</v>
      </c>
      <c r="I154" s="133">
        <f t="shared" si="8"/>
        <v>100</v>
      </c>
      <c r="J154" s="133">
        <f t="shared" si="9"/>
        <v>100</v>
      </c>
      <c r="K154" s="133">
        <f t="shared" si="10"/>
        <v>100</v>
      </c>
      <c r="L154" s="133">
        <f>H154/F154*100</f>
        <v>100</v>
      </c>
      <c r="M154" s="136">
        <v>55</v>
      </c>
    </row>
    <row r="155" spans="1:13" s="5" customFormat="1" ht="25.5">
      <c r="A155" s="50" t="s">
        <v>94</v>
      </c>
      <c r="B155" s="19" t="s">
        <v>95</v>
      </c>
      <c r="C155" s="71" t="s">
        <v>96</v>
      </c>
      <c r="D155" s="76">
        <v>19.24</v>
      </c>
      <c r="E155" s="95">
        <v>20</v>
      </c>
      <c r="F155" s="95"/>
      <c r="G155" s="136" t="s">
        <v>296</v>
      </c>
      <c r="H155" s="136" t="s">
        <v>296</v>
      </c>
      <c r="I155" s="133" t="e">
        <f t="shared" si="8"/>
        <v>#VALUE!</v>
      </c>
      <c r="J155" s="133" t="e">
        <f t="shared" si="9"/>
        <v>#VALUE!</v>
      </c>
      <c r="K155" s="133" t="e">
        <f t="shared" si="10"/>
        <v>#VALUE!</v>
      </c>
      <c r="L155" s="133"/>
      <c r="M155" s="136">
        <v>22</v>
      </c>
    </row>
    <row r="156" spans="1:13" s="5" customFormat="1" ht="15.75">
      <c r="A156" s="50" t="s">
        <v>97</v>
      </c>
      <c r="B156" s="19" t="s">
        <v>98</v>
      </c>
      <c r="C156" s="71" t="s">
        <v>99</v>
      </c>
      <c r="D156" s="76">
        <v>4.23</v>
      </c>
      <c r="E156" s="95">
        <v>5</v>
      </c>
      <c r="F156" s="95"/>
      <c r="G156" s="136" t="s">
        <v>297</v>
      </c>
      <c r="H156" s="136" t="s">
        <v>297</v>
      </c>
      <c r="I156" s="133" t="e">
        <f aca="true" t="shared" si="12" ref="I156:I208">G156/E156*100</f>
        <v>#VALUE!</v>
      </c>
      <c r="J156" s="133" t="e">
        <f aca="true" t="shared" si="13" ref="J156:J208">H156/D156*100</f>
        <v>#VALUE!</v>
      </c>
      <c r="K156" s="133" t="e">
        <f aca="true" t="shared" si="14" ref="K156:K208">H156/E156*100</f>
        <v>#VALUE!</v>
      </c>
      <c r="L156" s="133"/>
      <c r="M156" s="136">
        <v>5</v>
      </c>
    </row>
    <row r="157" spans="1:13" s="5" customFormat="1" ht="45">
      <c r="A157" s="50" t="s">
        <v>100</v>
      </c>
      <c r="B157" s="19" t="s">
        <v>101</v>
      </c>
      <c r="C157" s="71" t="s">
        <v>14</v>
      </c>
      <c r="D157" s="77">
        <v>100</v>
      </c>
      <c r="E157" s="77">
        <v>100</v>
      </c>
      <c r="F157" s="77"/>
      <c r="G157" s="136">
        <v>100</v>
      </c>
      <c r="H157" s="136">
        <v>100</v>
      </c>
      <c r="I157" s="133">
        <f t="shared" si="12"/>
        <v>100</v>
      </c>
      <c r="J157" s="133">
        <f t="shared" si="13"/>
        <v>100</v>
      </c>
      <c r="K157" s="133">
        <f t="shared" si="14"/>
        <v>100</v>
      </c>
      <c r="L157" s="133"/>
      <c r="M157" s="136">
        <v>100</v>
      </c>
    </row>
    <row r="158" spans="1:13" s="5" customFormat="1" ht="30">
      <c r="A158" s="50" t="s">
        <v>102</v>
      </c>
      <c r="B158" s="59" t="s">
        <v>103</v>
      </c>
      <c r="C158" s="118" t="s">
        <v>14</v>
      </c>
      <c r="D158" s="77">
        <v>100</v>
      </c>
      <c r="E158" s="95">
        <v>100</v>
      </c>
      <c r="F158" s="95"/>
      <c r="G158" s="136">
        <v>100</v>
      </c>
      <c r="H158" s="136">
        <v>100</v>
      </c>
      <c r="I158" s="133">
        <f>G158/E158*100</f>
        <v>100</v>
      </c>
      <c r="J158" s="133">
        <f t="shared" si="13"/>
        <v>100</v>
      </c>
      <c r="K158" s="133">
        <f t="shared" si="14"/>
        <v>100</v>
      </c>
      <c r="L158" s="133"/>
      <c r="M158" s="136">
        <v>100</v>
      </c>
    </row>
    <row r="159" spans="1:13" s="5" customFormat="1" ht="30">
      <c r="A159" s="50" t="s">
        <v>104</v>
      </c>
      <c r="B159" s="59" t="s">
        <v>105</v>
      </c>
      <c r="C159" s="118" t="s">
        <v>14</v>
      </c>
      <c r="D159" s="76">
        <v>15.32</v>
      </c>
      <c r="E159" s="157">
        <v>14.9</v>
      </c>
      <c r="F159" s="157"/>
      <c r="G159" s="136" t="s">
        <v>298</v>
      </c>
      <c r="H159" s="136" t="s">
        <v>298</v>
      </c>
      <c r="I159" s="133" t="e">
        <f>E159/G159*100</f>
        <v>#VALUE!</v>
      </c>
      <c r="J159" s="133" t="e">
        <f>D159/H159*100</f>
        <v>#VALUE!</v>
      </c>
      <c r="K159" s="133" t="e">
        <f>E159/H159*100</f>
        <v>#VALUE!</v>
      </c>
      <c r="L159" s="133"/>
      <c r="M159" s="136" t="s">
        <v>299</v>
      </c>
    </row>
    <row r="160" spans="1:13" s="5" customFormat="1" ht="15.75">
      <c r="A160" s="50" t="s">
        <v>106</v>
      </c>
      <c r="B160" s="59" t="s">
        <v>107</v>
      </c>
      <c r="C160" s="118" t="s">
        <v>14</v>
      </c>
      <c r="D160" s="76">
        <v>93.5</v>
      </c>
      <c r="E160" s="157">
        <v>96.1</v>
      </c>
      <c r="F160" s="157"/>
      <c r="G160" s="169">
        <v>90.83</v>
      </c>
      <c r="H160" s="169">
        <v>93.64</v>
      </c>
      <c r="I160" s="133">
        <f t="shared" si="12"/>
        <v>94.51612903225806</v>
      </c>
      <c r="J160" s="133">
        <f>H160/D160*100</f>
        <v>100.14973262032085</v>
      </c>
      <c r="K160" s="133">
        <f t="shared" si="14"/>
        <v>97.44016649323622</v>
      </c>
      <c r="L160" s="133"/>
      <c r="M160" s="169"/>
    </row>
    <row r="161" spans="1:13" s="5" customFormat="1" ht="30">
      <c r="A161" s="50" t="s">
        <v>108</v>
      </c>
      <c r="B161" s="59" t="s">
        <v>109</v>
      </c>
      <c r="C161" s="118" t="s">
        <v>34</v>
      </c>
      <c r="D161" s="77">
        <v>2096</v>
      </c>
      <c r="E161" s="95">
        <v>2887</v>
      </c>
      <c r="F161" s="95"/>
      <c r="G161" s="170">
        <v>2205</v>
      </c>
      <c r="H161" s="170">
        <v>2400</v>
      </c>
      <c r="I161" s="133">
        <f t="shared" si="12"/>
        <v>76.37686179425009</v>
      </c>
      <c r="J161" s="133">
        <f t="shared" si="13"/>
        <v>114.50381679389312</v>
      </c>
      <c r="K161" s="133">
        <f t="shared" si="14"/>
        <v>83.13127814340146</v>
      </c>
      <c r="L161" s="133"/>
      <c r="M161" s="170">
        <v>2700</v>
      </c>
    </row>
    <row r="162" spans="1:13" s="5" customFormat="1" ht="15.75">
      <c r="A162" s="50" t="s">
        <v>110</v>
      </c>
      <c r="B162" s="59" t="s">
        <v>111</v>
      </c>
      <c r="C162" s="118" t="s">
        <v>34</v>
      </c>
      <c r="D162" s="77">
        <v>4490</v>
      </c>
      <c r="E162" s="95">
        <v>4700</v>
      </c>
      <c r="F162" s="95"/>
      <c r="G162" s="170">
        <v>4432</v>
      </c>
      <c r="H162" s="170">
        <v>4500</v>
      </c>
      <c r="I162" s="133">
        <f t="shared" si="12"/>
        <v>94.29787234042554</v>
      </c>
      <c r="J162" s="133">
        <f t="shared" si="13"/>
        <v>100.22271714922049</v>
      </c>
      <c r="K162" s="133">
        <f t="shared" si="14"/>
        <v>95.74468085106383</v>
      </c>
      <c r="L162" s="133"/>
      <c r="M162" s="170">
        <v>4510</v>
      </c>
    </row>
    <row r="163" spans="1:13" s="5" customFormat="1" ht="30">
      <c r="A163" s="50" t="s">
        <v>112</v>
      </c>
      <c r="B163" s="59" t="s">
        <v>113</v>
      </c>
      <c r="C163" s="118" t="s">
        <v>14</v>
      </c>
      <c r="D163" s="76">
        <v>93.5</v>
      </c>
      <c r="E163" s="136">
        <v>96.92</v>
      </c>
      <c r="F163" s="136">
        <v>96.92</v>
      </c>
      <c r="G163" s="169">
        <v>90.83</v>
      </c>
      <c r="H163" s="169">
        <v>93.64</v>
      </c>
      <c r="I163" s="133">
        <f t="shared" si="12"/>
        <v>93.71646718943458</v>
      </c>
      <c r="J163" s="133">
        <f t="shared" si="13"/>
        <v>100.14973262032085</v>
      </c>
      <c r="K163" s="133">
        <f t="shared" si="14"/>
        <v>96.61576557985968</v>
      </c>
      <c r="L163" s="133">
        <f>H163/F163*100</f>
        <v>96.61576557985968</v>
      </c>
      <c r="M163" s="169">
        <v>94.11</v>
      </c>
    </row>
    <row r="164" spans="1:13" s="5" customFormat="1" ht="30">
      <c r="A164" s="50" t="s">
        <v>114</v>
      </c>
      <c r="B164" s="59" t="s">
        <v>115</v>
      </c>
      <c r="C164" s="118" t="s">
        <v>14</v>
      </c>
      <c r="D164" s="76">
        <v>14.64</v>
      </c>
      <c r="E164" s="76">
        <v>18.11</v>
      </c>
      <c r="F164" s="76">
        <v>18.11</v>
      </c>
      <c r="G164" s="169">
        <v>15.16</v>
      </c>
      <c r="H164" s="169">
        <v>15.76</v>
      </c>
      <c r="I164" s="133">
        <f t="shared" si="12"/>
        <v>83.71065709552734</v>
      </c>
      <c r="J164" s="133">
        <f t="shared" si="13"/>
        <v>107.6502732240437</v>
      </c>
      <c r="K164" s="133">
        <f t="shared" si="14"/>
        <v>87.02374378796245</v>
      </c>
      <c r="L164" s="133">
        <f>H164/F164*100</f>
        <v>87.02374378796245</v>
      </c>
      <c r="M164" s="169">
        <v>16.47</v>
      </c>
    </row>
    <row r="165" spans="1:13" s="5" customFormat="1" ht="45">
      <c r="A165" s="50" t="s">
        <v>116</v>
      </c>
      <c r="B165" s="59" t="s">
        <v>117</v>
      </c>
      <c r="C165" s="118" t="s">
        <v>14</v>
      </c>
      <c r="D165" s="76">
        <v>4.66</v>
      </c>
      <c r="E165" s="76">
        <v>6.54</v>
      </c>
      <c r="F165" s="76">
        <v>6.54</v>
      </c>
      <c r="G165" s="169">
        <v>5.04</v>
      </c>
      <c r="H165" s="169">
        <v>5.48</v>
      </c>
      <c r="I165" s="133">
        <f t="shared" si="12"/>
        <v>77.06422018348624</v>
      </c>
      <c r="J165" s="133">
        <f t="shared" si="13"/>
        <v>117.59656652360515</v>
      </c>
      <c r="K165" s="133">
        <f t="shared" si="14"/>
        <v>83.79204892966361</v>
      </c>
      <c r="L165" s="133">
        <f>H165/F165*100</f>
        <v>83.79204892966361</v>
      </c>
      <c r="M165" s="169">
        <v>6.17</v>
      </c>
    </row>
    <row r="166" spans="1:13" s="5" customFormat="1" ht="30">
      <c r="A166" s="50" t="s">
        <v>118</v>
      </c>
      <c r="B166" s="59" t="s">
        <v>119</v>
      </c>
      <c r="C166" s="118" t="s">
        <v>14</v>
      </c>
      <c r="D166" s="76">
        <v>8.9</v>
      </c>
      <c r="E166" s="76">
        <v>10.21</v>
      </c>
      <c r="F166" s="76">
        <v>10.21</v>
      </c>
      <c r="G166" s="169">
        <v>8.96</v>
      </c>
      <c r="H166" s="169">
        <v>9.33</v>
      </c>
      <c r="I166" s="133">
        <f t="shared" si="12"/>
        <v>87.75710088148874</v>
      </c>
      <c r="J166" s="133">
        <f t="shared" si="13"/>
        <v>104.8314606741573</v>
      </c>
      <c r="K166" s="133">
        <f t="shared" si="14"/>
        <v>91.38099902056807</v>
      </c>
      <c r="L166" s="133">
        <f>H166/F166*100</f>
        <v>91.38099902056807</v>
      </c>
      <c r="M166" s="169">
        <v>9.38</v>
      </c>
    </row>
    <row r="167" spans="1:13" s="5" customFormat="1" ht="15.75">
      <c r="A167" s="37" t="s">
        <v>120</v>
      </c>
      <c r="B167" s="61" t="s">
        <v>121</v>
      </c>
      <c r="C167" s="93"/>
      <c r="D167" s="161"/>
      <c r="E167" s="136"/>
      <c r="F167" s="136"/>
      <c r="G167" s="136"/>
      <c r="H167" s="136"/>
      <c r="I167" s="133"/>
      <c r="J167" s="133"/>
      <c r="K167" s="133"/>
      <c r="L167" s="133"/>
      <c r="M167" s="136"/>
    </row>
    <row r="168" spans="1:13" s="5" customFormat="1" ht="30">
      <c r="A168" s="50" t="s">
        <v>122</v>
      </c>
      <c r="B168" s="62" t="s">
        <v>123</v>
      </c>
      <c r="C168" s="120" t="s">
        <v>124</v>
      </c>
      <c r="D168" s="77">
        <v>10</v>
      </c>
      <c r="E168" s="95">
        <v>10</v>
      </c>
      <c r="F168" s="95"/>
      <c r="G168" s="136">
        <v>10</v>
      </c>
      <c r="H168" s="136">
        <v>10</v>
      </c>
      <c r="I168" s="133">
        <f t="shared" si="12"/>
        <v>100</v>
      </c>
      <c r="J168" s="133">
        <f t="shared" si="13"/>
        <v>100</v>
      </c>
      <c r="K168" s="133">
        <f t="shared" si="14"/>
        <v>100</v>
      </c>
      <c r="L168" s="133"/>
      <c r="M168" s="136">
        <v>10</v>
      </c>
    </row>
    <row r="169" spans="1:13" s="5" customFormat="1" ht="30">
      <c r="A169" s="46" t="s">
        <v>20</v>
      </c>
      <c r="B169" s="63" t="s">
        <v>283</v>
      </c>
      <c r="C169" s="121" t="s">
        <v>125</v>
      </c>
      <c r="D169" s="80">
        <v>24284</v>
      </c>
      <c r="E169" s="80">
        <v>24284</v>
      </c>
      <c r="F169" s="80"/>
      <c r="G169" s="162">
        <v>24284</v>
      </c>
      <c r="H169" s="162">
        <v>24284</v>
      </c>
      <c r="I169" s="133">
        <f t="shared" si="12"/>
        <v>100</v>
      </c>
      <c r="J169" s="133">
        <f t="shared" si="13"/>
        <v>100</v>
      </c>
      <c r="K169" s="133">
        <f t="shared" si="14"/>
        <v>100</v>
      </c>
      <c r="L169" s="133"/>
      <c r="M169" s="162">
        <v>25500</v>
      </c>
    </row>
    <row r="170" spans="1:13" s="5" customFormat="1" ht="30">
      <c r="A170" s="50" t="s">
        <v>126</v>
      </c>
      <c r="B170" s="64" t="s">
        <v>127</v>
      </c>
      <c r="C170" s="120" t="s">
        <v>14</v>
      </c>
      <c r="D170" s="94">
        <v>96.4</v>
      </c>
      <c r="E170" s="157">
        <v>97.6</v>
      </c>
      <c r="F170" s="157"/>
      <c r="G170" s="136">
        <v>96.4</v>
      </c>
      <c r="H170" s="136">
        <v>98.8</v>
      </c>
      <c r="I170" s="133">
        <f t="shared" si="12"/>
        <v>98.7704918032787</v>
      </c>
      <c r="J170" s="133">
        <f t="shared" si="13"/>
        <v>102.48962655601659</v>
      </c>
      <c r="K170" s="133">
        <f t="shared" si="14"/>
        <v>101.22950819672131</v>
      </c>
      <c r="L170" s="133"/>
      <c r="M170" s="136">
        <v>98.8</v>
      </c>
    </row>
    <row r="171" spans="1:13" s="5" customFormat="1" ht="30">
      <c r="A171" s="50" t="s">
        <v>128</v>
      </c>
      <c r="B171" s="64" t="s">
        <v>129</v>
      </c>
      <c r="C171" s="120" t="s">
        <v>14</v>
      </c>
      <c r="D171" s="94">
        <v>75.9</v>
      </c>
      <c r="E171" s="95">
        <v>76</v>
      </c>
      <c r="F171" s="95"/>
      <c r="G171" s="136">
        <v>75.9</v>
      </c>
      <c r="H171" s="136">
        <v>78.5</v>
      </c>
      <c r="I171" s="133">
        <f t="shared" si="12"/>
        <v>99.86842105263159</v>
      </c>
      <c r="J171" s="133">
        <f t="shared" si="13"/>
        <v>103.42555994729908</v>
      </c>
      <c r="K171" s="133">
        <f t="shared" si="14"/>
        <v>103.28947368421053</v>
      </c>
      <c r="L171" s="133"/>
      <c r="M171" s="136">
        <v>79.5</v>
      </c>
    </row>
    <row r="172" spans="1:13" s="5" customFormat="1" ht="30">
      <c r="A172" s="50" t="s">
        <v>130</v>
      </c>
      <c r="B172" s="64" t="s">
        <v>131</v>
      </c>
      <c r="C172" s="120" t="s">
        <v>14</v>
      </c>
      <c r="D172" s="94">
        <v>90.3</v>
      </c>
      <c r="E172" s="95">
        <v>83</v>
      </c>
      <c r="F172" s="95"/>
      <c r="G172" s="136">
        <v>90.3</v>
      </c>
      <c r="H172" s="136">
        <v>92</v>
      </c>
      <c r="I172" s="133">
        <f t="shared" si="12"/>
        <v>108.79518072289156</v>
      </c>
      <c r="J172" s="133">
        <f t="shared" si="13"/>
        <v>101.88261351052049</v>
      </c>
      <c r="K172" s="133">
        <f t="shared" si="14"/>
        <v>110.8433734939759</v>
      </c>
      <c r="L172" s="133"/>
      <c r="M172" s="136">
        <v>93</v>
      </c>
    </row>
    <row r="173" spans="1:13" s="5" customFormat="1" ht="30">
      <c r="A173" s="50" t="s">
        <v>132</v>
      </c>
      <c r="B173" s="64" t="s">
        <v>133</v>
      </c>
      <c r="C173" s="120" t="s">
        <v>134</v>
      </c>
      <c r="D173" s="77">
        <v>5940</v>
      </c>
      <c r="E173" s="95">
        <v>5000</v>
      </c>
      <c r="F173" s="95"/>
      <c r="G173" s="162">
        <v>4200</v>
      </c>
      <c r="H173" s="162">
        <v>5040</v>
      </c>
      <c r="I173" s="133">
        <f t="shared" si="12"/>
        <v>84</v>
      </c>
      <c r="J173" s="133">
        <f t="shared" si="13"/>
        <v>84.84848484848484</v>
      </c>
      <c r="K173" s="133">
        <f t="shared" si="14"/>
        <v>100.8</v>
      </c>
      <c r="L173" s="133"/>
      <c r="M173" s="162">
        <v>5000</v>
      </c>
    </row>
    <row r="174" spans="1:13" s="5" customFormat="1" ht="30">
      <c r="A174" s="50" t="s">
        <v>135</v>
      </c>
      <c r="B174" s="64" t="s">
        <v>136</v>
      </c>
      <c r="C174" s="120" t="s">
        <v>137</v>
      </c>
      <c r="D174" s="77">
        <v>14</v>
      </c>
      <c r="E174" s="95">
        <v>50</v>
      </c>
      <c r="F174" s="95"/>
      <c r="G174" s="136">
        <v>6</v>
      </c>
      <c r="H174" s="136">
        <v>10</v>
      </c>
      <c r="I174" s="133">
        <f t="shared" si="12"/>
        <v>12</v>
      </c>
      <c r="J174" s="133">
        <f t="shared" si="13"/>
        <v>71.42857142857143</v>
      </c>
      <c r="K174" s="133">
        <f t="shared" si="14"/>
        <v>20</v>
      </c>
      <c r="L174" s="133"/>
      <c r="M174" s="136">
        <v>20</v>
      </c>
    </row>
    <row r="175" spans="1:13" s="5" customFormat="1" ht="30">
      <c r="A175" s="50" t="s">
        <v>138</v>
      </c>
      <c r="B175" s="64" t="s">
        <v>139</v>
      </c>
      <c r="C175" s="120" t="s">
        <v>52</v>
      </c>
      <c r="D175" s="77">
        <v>18000</v>
      </c>
      <c r="E175" s="95">
        <v>18500</v>
      </c>
      <c r="F175" s="95"/>
      <c r="G175" s="162">
        <v>18500</v>
      </c>
      <c r="H175" s="162">
        <v>18500</v>
      </c>
      <c r="I175" s="133">
        <f t="shared" si="12"/>
        <v>100</v>
      </c>
      <c r="J175" s="133">
        <f t="shared" si="13"/>
        <v>102.77777777777777</v>
      </c>
      <c r="K175" s="133">
        <f t="shared" si="14"/>
        <v>100</v>
      </c>
      <c r="L175" s="133"/>
      <c r="M175" s="162">
        <v>18500</v>
      </c>
    </row>
    <row r="176" spans="1:13" s="5" customFormat="1" ht="30">
      <c r="A176" s="50" t="s">
        <v>140</v>
      </c>
      <c r="B176" s="64" t="s">
        <v>141</v>
      </c>
      <c r="C176" s="120" t="s">
        <v>52</v>
      </c>
      <c r="D176" s="77">
        <v>18000</v>
      </c>
      <c r="E176" s="95">
        <v>18500</v>
      </c>
      <c r="F176" s="95"/>
      <c r="G176" s="162">
        <v>18500</v>
      </c>
      <c r="H176" s="162">
        <v>18500</v>
      </c>
      <c r="I176" s="133">
        <f t="shared" si="12"/>
        <v>100</v>
      </c>
      <c r="J176" s="133">
        <f t="shared" si="13"/>
        <v>102.77777777777777</v>
      </c>
      <c r="K176" s="133">
        <f t="shared" si="14"/>
        <v>100</v>
      </c>
      <c r="L176" s="133"/>
      <c r="M176" s="162">
        <v>18500</v>
      </c>
    </row>
    <row r="177" spans="1:13" s="5" customFormat="1" ht="15.75">
      <c r="A177" s="50" t="s">
        <v>142</v>
      </c>
      <c r="B177" s="64" t="s">
        <v>143</v>
      </c>
      <c r="C177" s="120" t="s">
        <v>14</v>
      </c>
      <c r="D177" s="77">
        <v>91</v>
      </c>
      <c r="E177" s="95">
        <v>91</v>
      </c>
      <c r="F177" s="95"/>
      <c r="G177" s="136">
        <v>91</v>
      </c>
      <c r="H177" s="136">
        <v>91</v>
      </c>
      <c r="I177" s="133">
        <f t="shared" si="12"/>
        <v>100</v>
      </c>
      <c r="J177" s="133">
        <f t="shared" si="13"/>
        <v>100</v>
      </c>
      <c r="K177" s="133">
        <f t="shared" si="14"/>
        <v>100</v>
      </c>
      <c r="L177" s="133"/>
      <c r="M177" s="136">
        <v>91</v>
      </c>
    </row>
    <row r="178" spans="1:13" s="5" customFormat="1" ht="54" customHeight="1">
      <c r="A178" s="37" t="s">
        <v>144</v>
      </c>
      <c r="B178" s="61" t="s">
        <v>285</v>
      </c>
      <c r="C178" s="93"/>
      <c r="D178" s="161"/>
      <c r="E178" s="95">
        <v>0</v>
      </c>
      <c r="F178" s="95"/>
      <c r="G178" s="136"/>
      <c r="H178" s="136"/>
      <c r="I178" s="133"/>
      <c r="J178" s="133"/>
      <c r="K178" s="133"/>
      <c r="L178" s="133"/>
      <c r="M178" s="136"/>
    </row>
    <row r="179" spans="1:13" s="5" customFormat="1" ht="15.75">
      <c r="A179" s="50" t="s">
        <v>145</v>
      </c>
      <c r="B179" s="65" t="s">
        <v>146</v>
      </c>
      <c r="C179" s="122" t="s">
        <v>52</v>
      </c>
      <c r="D179" s="95">
        <v>2692</v>
      </c>
      <c r="E179" s="95">
        <v>2180</v>
      </c>
      <c r="F179" s="95"/>
      <c r="G179" s="162">
        <v>1470</v>
      </c>
      <c r="H179" s="162">
        <v>1470</v>
      </c>
      <c r="I179" s="162">
        <f>E179/G179*100</f>
        <v>148.29931972789117</v>
      </c>
      <c r="J179" s="133">
        <f>D179/H179*100</f>
        <v>183.12925170068027</v>
      </c>
      <c r="K179" s="133">
        <f>E179/G179*100</f>
        <v>148.29931972789117</v>
      </c>
      <c r="L179" s="133"/>
      <c r="M179" s="136">
        <v>910</v>
      </c>
    </row>
    <row r="180" spans="1:13" s="7" customFormat="1" ht="15.75">
      <c r="A180" s="41"/>
      <c r="B180" s="66" t="s">
        <v>147</v>
      </c>
      <c r="C180" s="123" t="s">
        <v>14</v>
      </c>
      <c r="D180" s="96">
        <v>14.87</v>
      </c>
      <c r="E180" s="157">
        <v>11.86</v>
      </c>
      <c r="F180" s="157"/>
      <c r="G180" s="141">
        <v>7.98</v>
      </c>
      <c r="H180" s="141">
        <v>7.98</v>
      </c>
      <c r="I180" s="162">
        <f>E180/G180*100</f>
        <v>148.62155388471177</v>
      </c>
      <c r="J180" s="133">
        <f>D180/H180*100</f>
        <v>186.34085213032577</v>
      </c>
      <c r="K180" s="133">
        <f>E180/G180*100</f>
        <v>148.62155388471177</v>
      </c>
      <c r="L180" s="133"/>
      <c r="M180" s="141">
        <v>4.98</v>
      </c>
    </row>
    <row r="181" spans="1:13" s="5" customFormat="1" ht="15.75">
      <c r="A181" s="50" t="s">
        <v>148</v>
      </c>
      <c r="B181" s="65" t="s">
        <v>149</v>
      </c>
      <c r="C181" s="122" t="s">
        <v>52</v>
      </c>
      <c r="D181" s="95">
        <v>1261</v>
      </c>
      <c r="E181" s="95">
        <v>0</v>
      </c>
      <c r="F181" s="95"/>
      <c r="G181" s="162">
        <v>1160</v>
      </c>
      <c r="H181" s="162">
        <v>1160</v>
      </c>
      <c r="I181" s="162">
        <v>1160</v>
      </c>
      <c r="J181" s="133">
        <f t="shared" si="13"/>
        <v>91.99048374306106</v>
      </c>
      <c r="K181" s="133"/>
      <c r="L181" s="133"/>
      <c r="M181" s="136"/>
    </row>
    <row r="182" spans="1:13" s="7" customFormat="1" ht="15.75">
      <c r="A182" s="41"/>
      <c r="B182" s="66" t="s">
        <v>150</v>
      </c>
      <c r="C182" s="123" t="s">
        <v>14</v>
      </c>
      <c r="D182" s="96">
        <v>6.96</v>
      </c>
      <c r="E182" s="95">
        <v>0</v>
      </c>
      <c r="F182" s="95"/>
      <c r="G182" s="141">
        <v>6.3</v>
      </c>
      <c r="H182" s="141">
        <v>6.3</v>
      </c>
      <c r="I182" s="141">
        <v>6.3</v>
      </c>
      <c r="J182" s="133">
        <f t="shared" si="13"/>
        <v>90.51724137931035</v>
      </c>
      <c r="K182" s="133"/>
      <c r="L182" s="133"/>
      <c r="M182" s="141"/>
    </row>
    <row r="183" spans="1:13" s="5" customFormat="1" ht="30">
      <c r="A183" s="50" t="s">
        <v>151</v>
      </c>
      <c r="B183" s="65" t="s">
        <v>152</v>
      </c>
      <c r="C183" s="122" t="s">
        <v>34</v>
      </c>
      <c r="D183" s="97">
        <v>262</v>
      </c>
      <c r="E183" s="95">
        <v>280</v>
      </c>
      <c r="F183" s="95"/>
      <c r="G183" s="136">
        <v>349</v>
      </c>
      <c r="H183" s="136">
        <v>495</v>
      </c>
      <c r="I183" s="133">
        <f t="shared" si="12"/>
        <v>124.64285714285714</v>
      </c>
      <c r="J183" s="133">
        <f t="shared" si="13"/>
        <v>188.93129770992368</v>
      </c>
      <c r="K183" s="133">
        <f t="shared" si="14"/>
        <v>176.78571428571428</v>
      </c>
      <c r="L183" s="133"/>
      <c r="M183" s="136">
        <v>400</v>
      </c>
    </row>
    <row r="184" spans="1:13" s="5" customFormat="1" ht="30">
      <c r="A184" s="50" t="s">
        <v>153</v>
      </c>
      <c r="B184" s="65" t="s">
        <v>154</v>
      </c>
      <c r="C184" s="122" t="s">
        <v>34</v>
      </c>
      <c r="D184" s="77">
        <v>459</v>
      </c>
      <c r="E184" s="95">
        <v>655</v>
      </c>
      <c r="F184" s="95"/>
      <c r="G184" s="136">
        <v>543</v>
      </c>
      <c r="H184" s="136">
        <v>543</v>
      </c>
      <c r="I184" s="133">
        <f t="shared" si="12"/>
        <v>82.90076335877863</v>
      </c>
      <c r="J184" s="133">
        <f t="shared" si="13"/>
        <v>118.30065359477125</v>
      </c>
      <c r="K184" s="133">
        <f t="shared" si="14"/>
        <v>82.90076335877863</v>
      </c>
      <c r="L184" s="133"/>
      <c r="M184" s="136">
        <v>657</v>
      </c>
    </row>
    <row r="185" spans="1:13" s="5" customFormat="1" ht="30">
      <c r="A185" s="50" t="s">
        <v>155</v>
      </c>
      <c r="B185" s="65" t="s">
        <v>156</v>
      </c>
      <c r="C185" s="122" t="s">
        <v>14</v>
      </c>
      <c r="D185" s="76">
        <v>35.48</v>
      </c>
      <c r="E185" s="157">
        <v>36.9</v>
      </c>
      <c r="F185" s="157"/>
      <c r="G185" s="136">
        <v>36.9</v>
      </c>
      <c r="H185" s="136">
        <v>36.9</v>
      </c>
      <c r="I185" s="133">
        <f t="shared" si="12"/>
        <v>100</v>
      </c>
      <c r="J185" s="133">
        <f t="shared" si="13"/>
        <v>104.0022547914318</v>
      </c>
      <c r="K185" s="133">
        <f t="shared" si="14"/>
        <v>100</v>
      </c>
      <c r="L185" s="133"/>
      <c r="M185" s="136">
        <v>38.32</v>
      </c>
    </row>
    <row r="186" spans="1:13" s="5" customFormat="1" ht="30">
      <c r="A186" s="50" t="s">
        <v>157</v>
      </c>
      <c r="B186" s="65" t="s">
        <v>158</v>
      </c>
      <c r="C186" s="122" t="s">
        <v>124</v>
      </c>
      <c r="D186" s="77">
        <v>11</v>
      </c>
      <c r="E186" s="95">
        <v>11</v>
      </c>
      <c r="F186" s="95"/>
      <c r="G186" s="136">
        <v>11</v>
      </c>
      <c r="H186" s="136">
        <v>11</v>
      </c>
      <c r="I186" s="133">
        <f t="shared" si="12"/>
        <v>100</v>
      </c>
      <c r="J186" s="133">
        <f t="shared" si="13"/>
        <v>100</v>
      </c>
      <c r="K186" s="133">
        <f t="shared" si="14"/>
        <v>100</v>
      </c>
      <c r="L186" s="133"/>
      <c r="M186" s="136"/>
    </row>
    <row r="187" spans="1:13" s="6" customFormat="1" ht="15.75">
      <c r="A187" s="37">
        <v>8</v>
      </c>
      <c r="B187" s="67" t="s">
        <v>159</v>
      </c>
      <c r="C187" s="124" t="s">
        <v>14</v>
      </c>
      <c r="D187" s="78">
        <v>100</v>
      </c>
      <c r="E187" s="153">
        <v>100</v>
      </c>
      <c r="F187" s="153"/>
      <c r="G187" s="73">
        <v>100</v>
      </c>
      <c r="H187" s="73">
        <v>100</v>
      </c>
      <c r="I187" s="133">
        <f t="shared" si="12"/>
        <v>100</v>
      </c>
      <c r="J187" s="133">
        <f t="shared" si="13"/>
        <v>100</v>
      </c>
      <c r="K187" s="133">
        <f t="shared" si="14"/>
        <v>100</v>
      </c>
      <c r="L187" s="133"/>
      <c r="M187" s="73"/>
    </row>
    <row r="188" spans="1:13" s="6" customFormat="1" ht="28.5">
      <c r="A188" s="27">
        <v>9</v>
      </c>
      <c r="B188" s="28" t="s">
        <v>160</v>
      </c>
      <c r="C188" s="103" t="s">
        <v>14</v>
      </c>
      <c r="D188" s="79">
        <v>99.29</v>
      </c>
      <c r="E188" s="155">
        <v>99.29</v>
      </c>
      <c r="F188" s="155"/>
      <c r="G188" s="73">
        <v>99.8</v>
      </c>
      <c r="H188" s="73">
        <v>99.8</v>
      </c>
      <c r="I188" s="133">
        <f t="shared" si="12"/>
        <v>100.51364689293987</v>
      </c>
      <c r="J188" s="133">
        <f t="shared" si="13"/>
        <v>100.51364689293987</v>
      </c>
      <c r="K188" s="133">
        <f t="shared" si="14"/>
        <v>100.51364689293987</v>
      </c>
      <c r="L188" s="133"/>
      <c r="M188" s="73">
        <v>99.83</v>
      </c>
    </row>
    <row r="189" spans="1:13" s="6" customFormat="1" ht="28.5">
      <c r="A189" s="27">
        <v>10</v>
      </c>
      <c r="B189" s="28" t="s">
        <v>161</v>
      </c>
      <c r="C189" s="103" t="s">
        <v>14</v>
      </c>
      <c r="D189" s="79">
        <v>98.19</v>
      </c>
      <c r="E189" s="155">
        <v>98.19</v>
      </c>
      <c r="F189" s="155"/>
      <c r="G189" s="73">
        <v>98.52</v>
      </c>
      <c r="H189" s="73">
        <v>98.52</v>
      </c>
      <c r="I189" s="133">
        <f t="shared" si="12"/>
        <v>100.33608310418576</v>
      </c>
      <c r="J189" s="133">
        <f t="shared" si="13"/>
        <v>100.33608310418576</v>
      </c>
      <c r="K189" s="133">
        <f t="shared" si="14"/>
        <v>100.33608310418576</v>
      </c>
      <c r="L189" s="133"/>
      <c r="M189" s="73">
        <v>98.75</v>
      </c>
    </row>
    <row r="190" spans="1:13" s="5" customFormat="1" ht="15.75">
      <c r="A190" s="37" t="s">
        <v>182</v>
      </c>
      <c r="B190" s="17" t="s">
        <v>163</v>
      </c>
      <c r="C190" s="88"/>
      <c r="D190" s="156"/>
      <c r="E190" s="95">
        <v>0</v>
      </c>
      <c r="F190" s="95"/>
      <c r="G190" s="136"/>
      <c r="H190" s="136"/>
      <c r="I190" s="133"/>
      <c r="J190" s="133"/>
      <c r="K190" s="133"/>
      <c r="L190" s="133"/>
      <c r="M190" s="136"/>
    </row>
    <row r="191" spans="1:13" s="5" customFormat="1" ht="30">
      <c r="A191" s="50" t="s">
        <v>164</v>
      </c>
      <c r="B191" s="59" t="s">
        <v>165</v>
      </c>
      <c r="C191" s="125" t="s">
        <v>14</v>
      </c>
      <c r="D191" s="77">
        <v>100</v>
      </c>
      <c r="E191" s="95">
        <v>100</v>
      </c>
      <c r="F191" s="95"/>
      <c r="G191" s="136">
        <v>100</v>
      </c>
      <c r="H191" s="136">
        <v>100</v>
      </c>
      <c r="I191" s="139">
        <f t="shared" si="12"/>
        <v>100</v>
      </c>
      <c r="J191" s="139">
        <f t="shared" si="13"/>
        <v>100</v>
      </c>
      <c r="K191" s="139">
        <f t="shared" si="14"/>
        <v>100</v>
      </c>
      <c r="L191" s="133"/>
      <c r="M191" s="136">
        <v>100</v>
      </c>
    </row>
    <row r="192" spans="1:13" s="5" customFormat="1" ht="45">
      <c r="A192" s="50" t="s">
        <v>166</v>
      </c>
      <c r="B192" s="59" t="s">
        <v>167</v>
      </c>
      <c r="C192" s="125" t="s">
        <v>14</v>
      </c>
      <c r="D192" s="77">
        <v>100</v>
      </c>
      <c r="E192" s="95">
        <v>100</v>
      </c>
      <c r="F192" s="95"/>
      <c r="G192" s="136">
        <v>100</v>
      </c>
      <c r="H192" s="136">
        <v>100</v>
      </c>
      <c r="I192" s="139">
        <f t="shared" si="12"/>
        <v>100</v>
      </c>
      <c r="J192" s="139">
        <f t="shared" si="13"/>
        <v>100</v>
      </c>
      <c r="K192" s="139">
        <f t="shared" si="14"/>
        <v>100</v>
      </c>
      <c r="L192" s="133"/>
      <c r="M192" s="136">
        <v>100</v>
      </c>
    </row>
    <row r="193" spans="1:13" s="5" customFormat="1" ht="30">
      <c r="A193" s="50" t="s">
        <v>168</v>
      </c>
      <c r="B193" s="59" t="s">
        <v>169</v>
      </c>
      <c r="C193" s="125" t="s">
        <v>14</v>
      </c>
      <c r="D193" s="76">
        <v>46.73</v>
      </c>
      <c r="E193" s="76">
        <v>46.73</v>
      </c>
      <c r="F193" s="76"/>
      <c r="G193" s="136">
        <v>46.73</v>
      </c>
      <c r="H193" s="136">
        <v>46.73</v>
      </c>
      <c r="I193" s="139">
        <f t="shared" si="12"/>
        <v>100</v>
      </c>
      <c r="J193" s="139">
        <f t="shared" si="13"/>
        <v>100</v>
      </c>
      <c r="K193" s="139">
        <f t="shared" si="14"/>
        <v>100</v>
      </c>
      <c r="L193" s="133"/>
      <c r="M193" s="136">
        <v>46.73</v>
      </c>
    </row>
    <row r="194" spans="1:13" s="5" customFormat="1" ht="30">
      <c r="A194" s="50" t="s">
        <v>170</v>
      </c>
      <c r="B194" s="59" t="s">
        <v>171</v>
      </c>
      <c r="C194" s="125" t="s">
        <v>14</v>
      </c>
      <c r="D194" s="76">
        <v>95</v>
      </c>
      <c r="E194" s="95">
        <v>97</v>
      </c>
      <c r="F194" s="95"/>
      <c r="G194" s="136">
        <v>96</v>
      </c>
      <c r="H194" s="136">
        <v>97</v>
      </c>
      <c r="I194" s="133">
        <f t="shared" si="12"/>
        <v>98.96907216494846</v>
      </c>
      <c r="J194" s="133">
        <f t="shared" si="13"/>
        <v>102.10526315789474</v>
      </c>
      <c r="K194" s="139">
        <f t="shared" si="14"/>
        <v>100</v>
      </c>
      <c r="L194" s="133"/>
      <c r="M194" s="136">
        <v>98</v>
      </c>
    </row>
    <row r="195" spans="1:13" s="7" customFormat="1" ht="60">
      <c r="A195" s="45"/>
      <c r="B195" s="60" t="s">
        <v>172</v>
      </c>
      <c r="C195" s="126" t="s">
        <v>14</v>
      </c>
      <c r="D195" s="81">
        <v>95</v>
      </c>
      <c r="E195" s="95">
        <v>100</v>
      </c>
      <c r="F195" s="95"/>
      <c r="G195" s="141">
        <v>100</v>
      </c>
      <c r="H195" s="141">
        <v>100</v>
      </c>
      <c r="I195" s="139">
        <f t="shared" si="12"/>
        <v>100</v>
      </c>
      <c r="J195" s="133">
        <f t="shared" si="13"/>
        <v>105.26315789473684</v>
      </c>
      <c r="K195" s="139">
        <f t="shared" si="14"/>
        <v>100</v>
      </c>
      <c r="L195" s="133"/>
      <c r="M195" s="141">
        <v>100</v>
      </c>
    </row>
    <row r="196" spans="1:13" s="7" customFormat="1" ht="60">
      <c r="A196" s="45"/>
      <c r="B196" s="60" t="s">
        <v>173</v>
      </c>
      <c r="C196" s="126" t="s">
        <v>14</v>
      </c>
      <c r="D196" s="80">
        <v>30</v>
      </c>
      <c r="E196" s="95">
        <v>50</v>
      </c>
      <c r="F196" s="95"/>
      <c r="G196" s="141">
        <v>50</v>
      </c>
      <c r="H196" s="141">
        <v>50</v>
      </c>
      <c r="I196" s="139">
        <f t="shared" si="12"/>
        <v>100</v>
      </c>
      <c r="J196" s="133">
        <f t="shared" si="13"/>
        <v>166.66666666666669</v>
      </c>
      <c r="K196" s="139">
        <f t="shared" si="14"/>
        <v>100</v>
      </c>
      <c r="L196" s="133"/>
      <c r="M196" s="141">
        <v>55</v>
      </c>
    </row>
    <row r="197" spans="1:13" s="5" customFormat="1" ht="60">
      <c r="A197" s="50" t="s">
        <v>174</v>
      </c>
      <c r="B197" s="59" t="s">
        <v>175</v>
      </c>
      <c r="C197" s="127" t="s">
        <v>14</v>
      </c>
      <c r="D197" s="77">
        <v>100</v>
      </c>
      <c r="E197" s="95">
        <v>100</v>
      </c>
      <c r="F197" s="95"/>
      <c r="G197" s="136">
        <v>100</v>
      </c>
      <c r="H197" s="136">
        <v>100</v>
      </c>
      <c r="I197" s="139">
        <f t="shared" si="12"/>
        <v>100</v>
      </c>
      <c r="J197" s="139">
        <f t="shared" si="13"/>
        <v>100</v>
      </c>
      <c r="K197" s="139">
        <f t="shared" si="14"/>
        <v>100</v>
      </c>
      <c r="L197" s="133"/>
      <c r="M197" s="136">
        <v>100</v>
      </c>
    </row>
    <row r="198" spans="1:13" s="5" customFormat="1" ht="60">
      <c r="A198" s="50" t="s">
        <v>176</v>
      </c>
      <c r="B198" s="59" t="s">
        <v>177</v>
      </c>
      <c r="C198" s="127" t="s">
        <v>14</v>
      </c>
      <c r="D198" s="77">
        <v>100</v>
      </c>
      <c r="E198" s="95">
        <v>100</v>
      </c>
      <c r="F198" s="95"/>
      <c r="G198" s="136">
        <v>100</v>
      </c>
      <c r="H198" s="136">
        <v>100</v>
      </c>
      <c r="I198" s="139">
        <f t="shared" si="12"/>
        <v>100</v>
      </c>
      <c r="J198" s="139">
        <f t="shared" si="13"/>
        <v>100</v>
      </c>
      <c r="K198" s="139">
        <f t="shared" si="14"/>
        <v>100</v>
      </c>
      <c r="L198" s="133"/>
      <c r="M198" s="136">
        <v>100</v>
      </c>
    </row>
    <row r="199" spans="1:13" s="5" customFormat="1" ht="30">
      <c r="A199" s="50" t="s">
        <v>178</v>
      </c>
      <c r="B199" s="59" t="s">
        <v>179</v>
      </c>
      <c r="C199" s="127" t="s">
        <v>14</v>
      </c>
      <c r="D199" s="77">
        <v>95</v>
      </c>
      <c r="E199" s="95">
        <v>100</v>
      </c>
      <c r="F199" s="95"/>
      <c r="G199" s="136">
        <v>98</v>
      </c>
      <c r="H199" s="136">
        <v>100</v>
      </c>
      <c r="I199" s="133">
        <f t="shared" si="12"/>
        <v>98</v>
      </c>
      <c r="J199" s="133">
        <f t="shared" si="13"/>
        <v>105.26315789473684</v>
      </c>
      <c r="K199" s="139">
        <f t="shared" si="14"/>
        <v>100</v>
      </c>
      <c r="L199" s="133"/>
      <c r="M199" s="136">
        <v>98</v>
      </c>
    </row>
    <row r="200" spans="1:13" s="5" customFormat="1" ht="30">
      <c r="A200" s="50" t="s">
        <v>180</v>
      </c>
      <c r="B200" s="59" t="s">
        <v>181</v>
      </c>
      <c r="C200" s="127" t="s">
        <v>14</v>
      </c>
      <c r="D200" s="77">
        <v>100</v>
      </c>
      <c r="E200" s="95">
        <v>100</v>
      </c>
      <c r="F200" s="95"/>
      <c r="G200" s="136">
        <v>100</v>
      </c>
      <c r="H200" s="136">
        <v>100</v>
      </c>
      <c r="I200" s="139">
        <f t="shared" si="12"/>
        <v>100</v>
      </c>
      <c r="J200" s="139">
        <f t="shared" si="13"/>
        <v>100</v>
      </c>
      <c r="K200" s="139">
        <f t="shared" si="14"/>
        <v>100</v>
      </c>
      <c r="L200" s="133"/>
      <c r="M200" s="136">
        <v>100</v>
      </c>
    </row>
    <row r="201" spans="1:13" s="5" customFormat="1" ht="28.5">
      <c r="A201" s="37" t="s">
        <v>182</v>
      </c>
      <c r="B201" s="17" t="s">
        <v>183</v>
      </c>
      <c r="C201" s="88"/>
      <c r="D201" s="76"/>
      <c r="E201" s="95">
        <v>0</v>
      </c>
      <c r="F201" s="95"/>
      <c r="G201" s="136"/>
      <c r="H201" s="136"/>
      <c r="I201" s="139"/>
      <c r="J201" s="139"/>
      <c r="K201" s="139"/>
      <c r="L201" s="133"/>
      <c r="M201" s="136"/>
    </row>
    <row r="202" spans="1:13" s="4" customFormat="1" ht="15.75">
      <c r="A202" s="50" t="s">
        <v>184</v>
      </c>
      <c r="B202" s="59" t="s">
        <v>185</v>
      </c>
      <c r="C202" s="125"/>
      <c r="D202" s="79"/>
      <c r="E202" s="95">
        <v>0</v>
      </c>
      <c r="F202" s="95"/>
      <c r="G202" s="136"/>
      <c r="H202" s="136"/>
      <c r="I202" s="139"/>
      <c r="J202" s="139"/>
      <c r="K202" s="139"/>
      <c r="L202" s="133"/>
      <c r="M202" s="136"/>
    </row>
    <row r="203" spans="1:13" s="4" customFormat="1" ht="15.75">
      <c r="A203" s="46" t="s">
        <v>20</v>
      </c>
      <c r="B203" s="59" t="s">
        <v>186</v>
      </c>
      <c r="C203" s="125" t="s">
        <v>14</v>
      </c>
      <c r="D203" s="77">
        <v>100</v>
      </c>
      <c r="E203" s="95">
        <v>100</v>
      </c>
      <c r="F203" s="95"/>
      <c r="G203" s="136">
        <v>100</v>
      </c>
      <c r="H203" s="136">
        <v>100</v>
      </c>
      <c r="I203" s="139">
        <f t="shared" si="12"/>
        <v>100</v>
      </c>
      <c r="J203" s="139">
        <f t="shared" si="13"/>
        <v>100</v>
      </c>
      <c r="K203" s="139">
        <f t="shared" si="14"/>
        <v>100</v>
      </c>
      <c r="L203" s="133"/>
      <c r="M203" s="136">
        <v>100</v>
      </c>
    </row>
    <row r="204" spans="1:13" s="4" customFormat="1" ht="45">
      <c r="A204" s="46" t="s">
        <v>20</v>
      </c>
      <c r="B204" s="59" t="s">
        <v>187</v>
      </c>
      <c r="C204" s="125" t="s">
        <v>14</v>
      </c>
      <c r="D204" s="77">
        <v>100</v>
      </c>
      <c r="E204" s="95">
        <v>100</v>
      </c>
      <c r="F204" s="95"/>
      <c r="G204" s="136"/>
      <c r="H204" s="136"/>
      <c r="I204" s="133">
        <f t="shared" si="12"/>
        <v>0</v>
      </c>
      <c r="J204" s="133">
        <f t="shared" si="13"/>
        <v>0</v>
      </c>
      <c r="K204" s="133">
        <f t="shared" si="14"/>
        <v>0</v>
      </c>
      <c r="L204" s="133"/>
      <c r="M204" s="136"/>
    </row>
    <row r="205" spans="1:13" s="4" customFormat="1" ht="15.75">
      <c r="A205" s="50" t="s">
        <v>188</v>
      </c>
      <c r="B205" s="59" t="s">
        <v>189</v>
      </c>
      <c r="C205" s="125"/>
      <c r="D205" s="76"/>
      <c r="E205" s="95">
        <v>0</v>
      </c>
      <c r="F205" s="95"/>
      <c r="G205" s="136"/>
      <c r="H205" s="136"/>
      <c r="I205" s="133"/>
      <c r="J205" s="133"/>
      <c r="K205" s="133"/>
      <c r="L205" s="133"/>
      <c r="M205" s="136"/>
    </row>
    <row r="206" spans="1:13" s="4" customFormat="1" ht="30">
      <c r="A206" s="46" t="s">
        <v>20</v>
      </c>
      <c r="B206" s="59" t="s">
        <v>190</v>
      </c>
      <c r="C206" s="125" t="s">
        <v>14</v>
      </c>
      <c r="D206" s="77">
        <v>90</v>
      </c>
      <c r="E206" s="95">
        <v>90</v>
      </c>
      <c r="F206" s="95"/>
      <c r="G206" s="136">
        <v>83.56</v>
      </c>
      <c r="H206" s="136">
        <v>90</v>
      </c>
      <c r="I206" s="133">
        <f t="shared" si="12"/>
        <v>92.84444444444445</v>
      </c>
      <c r="J206" s="139">
        <f t="shared" si="13"/>
        <v>100</v>
      </c>
      <c r="K206" s="139">
        <f t="shared" si="14"/>
        <v>100</v>
      </c>
      <c r="L206" s="133"/>
      <c r="M206" s="136">
        <v>100</v>
      </c>
    </row>
    <row r="207" spans="1:13" s="4" customFormat="1" ht="15.75">
      <c r="A207" s="46" t="s">
        <v>20</v>
      </c>
      <c r="B207" s="59" t="s">
        <v>191</v>
      </c>
      <c r="C207" s="125" t="s">
        <v>14</v>
      </c>
      <c r="D207" s="76">
        <v>80</v>
      </c>
      <c r="E207" s="95">
        <v>80</v>
      </c>
      <c r="F207" s="95"/>
      <c r="G207" s="136">
        <v>90.5</v>
      </c>
      <c r="H207" s="136">
        <v>80</v>
      </c>
      <c r="I207" s="133">
        <f t="shared" si="12"/>
        <v>113.12500000000001</v>
      </c>
      <c r="J207" s="139">
        <f t="shared" si="13"/>
        <v>100</v>
      </c>
      <c r="K207" s="139">
        <f t="shared" si="14"/>
        <v>100</v>
      </c>
      <c r="L207" s="133"/>
      <c r="M207" s="136">
        <v>75</v>
      </c>
    </row>
    <row r="208" spans="1:13" s="4" customFormat="1" ht="30">
      <c r="A208" s="68" t="s">
        <v>20</v>
      </c>
      <c r="B208" s="69" t="s">
        <v>192</v>
      </c>
      <c r="C208" s="128" t="s">
        <v>124</v>
      </c>
      <c r="D208" s="98">
        <v>11</v>
      </c>
      <c r="E208" s="163">
        <v>11</v>
      </c>
      <c r="F208" s="163"/>
      <c r="G208" s="164">
        <v>11</v>
      </c>
      <c r="H208" s="164">
        <v>11</v>
      </c>
      <c r="I208" s="166">
        <f t="shared" si="12"/>
        <v>100</v>
      </c>
      <c r="J208" s="166">
        <f t="shared" si="13"/>
        <v>100</v>
      </c>
      <c r="K208" s="166">
        <f t="shared" si="14"/>
        <v>100</v>
      </c>
      <c r="L208" s="167"/>
      <c r="M208" s="164">
        <v>11</v>
      </c>
    </row>
    <row r="209" spans="1:4" s="11" customFormat="1" ht="18.75">
      <c r="A209" s="9"/>
      <c r="B209" s="10"/>
      <c r="C209" s="9"/>
      <c r="D209" s="9"/>
    </row>
  </sheetData>
  <sheetProtection/>
  <mergeCells count="15">
    <mergeCell ref="A2:M2"/>
    <mergeCell ref="A3:M3"/>
    <mergeCell ref="A4:M4"/>
    <mergeCell ref="D6:D8"/>
    <mergeCell ref="E6:H6"/>
    <mergeCell ref="G7:G8"/>
    <mergeCell ref="H7:H8"/>
    <mergeCell ref="A6:A8"/>
    <mergeCell ref="B6:B8"/>
    <mergeCell ref="C6:C8"/>
    <mergeCell ref="A1:M1"/>
    <mergeCell ref="E7:F7"/>
    <mergeCell ref="J7:L7"/>
    <mergeCell ref="I6:L6"/>
    <mergeCell ref="M6:M8"/>
  </mergeCells>
  <printOptions/>
  <pageMargins left="0.2" right="0.2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2022-12-07T00:22:37Z</dcterms:modified>
  <cp:category/>
  <cp:version/>
  <cp:contentType/>
  <cp:contentStatus/>
</cp:coreProperties>
</file>