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3" sheetId="1" r:id="rId1"/>
    <sheet name="94" sheetId="2" r:id="rId2"/>
    <sheet name="95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3" i="2"/>
  <c r="G25" i="3" l="1"/>
  <c r="F25" i="3"/>
  <c r="G24" i="3"/>
  <c r="F24" i="3"/>
  <c r="G23" i="3"/>
  <c r="F23" i="3"/>
  <c r="G22" i="3"/>
  <c r="F22" i="3"/>
  <c r="G19" i="3"/>
  <c r="F19" i="3"/>
  <c r="G18" i="3"/>
  <c r="G16" i="3"/>
  <c r="F16" i="3"/>
  <c r="G14" i="3"/>
  <c r="F14" i="3"/>
  <c r="G12" i="3"/>
  <c r="F12" i="3"/>
  <c r="G11" i="3"/>
  <c r="F11" i="3"/>
  <c r="G10" i="3"/>
  <c r="F10" i="3"/>
  <c r="G9" i="3"/>
  <c r="F9" i="3"/>
  <c r="D14" i="3"/>
  <c r="D11" i="3"/>
  <c r="D10" i="3" s="1"/>
  <c r="D9" i="3" s="1"/>
  <c r="F26" i="2"/>
  <c r="G26" i="2"/>
  <c r="G30" i="2"/>
  <c r="F30" i="2"/>
  <c r="G29" i="2"/>
  <c r="F29" i="2"/>
  <c r="G28" i="2"/>
  <c r="F28" i="2"/>
  <c r="G24" i="2"/>
  <c r="F24" i="2"/>
  <c r="G21" i="2"/>
  <c r="F21" i="2"/>
  <c r="G20" i="2"/>
  <c r="F20" i="2"/>
  <c r="G19" i="2"/>
  <c r="F19" i="2"/>
  <c r="G17" i="2"/>
  <c r="F17" i="2"/>
  <c r="G16" i="2"/>
  <c r="F16" i="2"/>
  <c r="G15" i="2"/>
  <c r="F15" i="2"/>
  <c r="G14" i="2"/>
  <c r="F14" i="2"/>
  <c r="G13" i="2"/>
  <c r="F13" i="2"/>
  <c r="G12" i="2"/>
  <c r="F12" i="2"/>
  <c r="G10" i="2"/>
  <c r="F10" i="2"/>
  <c r="G9" i="2"/>
  <c r="F9" i="2"/>
  <c r="G8" i="2"/>
  <c r="F8" i="2"/>
  <c r="D9" i="2"/>
  <c r="E9" i="2"/>
  <c r="C9" i="2"/>
  <c r="E17" i="2"/>
  <c r="E10" i="2"/>
  <c r="D28" i="2" l="1"/>
  <c r="D24" i="2"/>
  <c r="D17" i="2"/>
  <c r="D8" i="2" s="1"/>
  <c r="D10" i="2"/>
  <c r="G9" i="1"/>
  <c r="G10" i="1"/>
  <c r="G12" i="1"/>
  <c r="G13" i="1"/>
  <c r="G14" i="1"/>
  <c r="G15" i="1"/>
  <c r="G16" i="1"/>
  <c r="G17" i="1"/>
  <c r="G8" i="1"/>
  <c r="D17" i="1"/>
  <c r="D15" i="1"/>
  <c r="D14" i="1" s="1"/>
  <c r="D9" i="1"/>
  <c r="D8" i="1" s="1"/>
  <c r="F9" i="1"/>
  <c r="F10" i="1"/>
  <c r="F13" i="1"/>
  <c r="F14" i="1"/>
  <c r="F15" i="1"/>
  <c r="F16" i="1"/>
  <c r="F17" i="1"/>
  <c r="F8" i="1"/>
  <c r="E8" i="1"/>
  <c r="E17" i="1"/>
  <c r="E11" i="3"/>
  <c r="E10" i="3" s="1"/>
  <c r="E9" i="3" s="1"/>
  <c r="E28" i="2"/>
  <c r="E8" i="2"/>
  <c r="E15" i="1"/>
  <c r="E14" i="1" s="1"/>
  <c r="E9" i="1"/>
  <c r="C30" i="3"/>
  <c r="C27" i="3" s="1"/>
  <c r="C11" i="3"/>
  <c r="C10" i="3" s="1"/>
  <c r="C9" i="3" s="1"/>
  <c r="C28" i="2" l="1"/>
  <c r="C8" i="2"/>
  <c r="C17" i="2"/>
  <c r="C10" i="2"/>
  <c r="C19" i="1"/>
  <c r="C16" i="1"/>
  <c r="C15" i="1" s="1"/>
  <c r="C9" i="1"/>
  <c r="C8" i="1" s="1"/>
  <c r="C14" i="1" l="1"/>
</calcChain>
</file>

<file path=xl/sharedStrings.xml><?xml version="1.0" encoding="utf-8"?>
<sst xmlns="http://schemas.openxmlformats.org/spreadsheetml/2006/main" count="118" uniqueCount="74">
  <si>
    <t>STT</t>
  </si>
  <si>
    <t>NỘI DUNG</t>
  </si>
  <si>
    <t>Dự toán năm</t>
  </si>
  <si>
    <t>Cùng kỳ năm trước</t>
  </si>
  <si>
    <t>A</t>
  </si>
  <si>
    <t>B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</si>
  <si>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</si>
  <si>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</si>
  <si>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</si>
  <si>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</si>
  <si>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</si>
  <si>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</si>
  <si>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</si>
  <si>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</si>
  <si>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</si>
  <si>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</si>
  <si>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</si>
  <si>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</si>
  <si>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</si>
  <si>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</si>
  <si>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</si>
  <si>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ĐVT: Triệu đồng.</t>
  </si>
  <si>
    <t>CÂN ĐỐI NGÂN SÁCH HUYỆN QUÝ 06 THÁNG NĂM 2023</t>
  </si>
  <si>
    <t>Biểu số 93/CK-NSNN</t>
  </si>
  <si>
    <t>TỔNG THU NSNN TRÊN ĐỊA BÀN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</si>
  <si>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</si>
  <si>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</si>
  <si>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</si>
  <si>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</si>
  <si>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</si>
  <si>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</si>
  <si>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</si>
  <si>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</si>
  <si>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</si>
  <si>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</si>
  <si>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</si>
  <si>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</si>
  <si>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</si>
  <si>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</si>
  <si>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</si>
  <si>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</si>
  <si>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</si>
  <si>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</si>
  <si>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</si>
  <si>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</si>
  <si>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THỰC HIỆN THU NGÂN SÁCH NHÀ NƯỚC QUÝ 06 THÁNG,  NĂM 2023</t>
  </si>
  <si>
    <t>Biểu số 94/CK-NSNN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</si>
  <si>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</si>
  <si>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</si>
  <si>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</si>
  <si>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</si>
  <si>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</si>
  <si>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</si>
  <si>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</si>
  <si>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</si>
  <si>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</si>
  <si>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</si>
  <si>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</si>
  <si>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</si>
  <si>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</si>
  <si>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</si>
  <si>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</si>
  <si>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</si>
  <si>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</si>
  <si>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</si>
  <si>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95/CK-NSNN</t>
  </si>
  <si>
    <t>THỰC HIỆN CHI NGÂN SÁCH NHÀ NƯỚC QUÝ 06 THÁNG,  NĂM 2023</t>
  </si>
  <si>
    <t>Thực hiện đến 30/6/2023</t>
  </si>
  <si>
    <t>So sánh với (%)</t>
  </si>
  <si>
    <t>Thu bổ sung từ ngân sách cấp trên</t>
  </si>
  <si>
    <t>Thực hiện đến 30/6/2022</t>
  </si>
  <si>
    <t>Dự toán năm 2023</t>
  </si>
  <si>
    <t>Thu cấp quyền khai thác khoáng sản</t>
  </si>
  <si>
    <t>(Kèm theo thuyết minh tình hình thực hiện dự toán 6 tháng năm 2023 của phòng TC-KH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</si>
</sst>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1" fillId="0" borderId="2" xfId="1" applyNumberFormat="1" applyFont="1" applyBorder="1" applyAlignment="1">
      <alignment vertical="center" wrapText="1"/>
    </xf>
    <xf numFmtId="43" fontId="1" fillId="0" borderId="4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" style="1" customWidth="1"/>
    <col min="2" max="2" width="48.28515625" style="1" customWidth="1"/>
    <col min="3" max="3" width="13.7109375" style="1" customWidth="1"/>
    <col min="4" max="5" width="13" style="1" customWidth="1"/>
    <col min="6" max="16384" width="9.140625" style="1"/>
  </cols>
  <sheetData>
    <row r="1" spans="1:7" x14ac:dyDescent="0.25">
      <c r="E1" s="32" t="s">
        <v>23</v>
      </c>
      <c r="F1" s="32"/>
      <c r="G1" s="32"/>
    </row>
    <row r="2" spans="1:7" ht="18.75" x14ac:dyDescent="0.3">
      <c r="A2" s="34" t="s">
        <v>22</v>
      </c>
      <c r="B2" s="34"/>
      <c r="C2" s="34"/>
      <c r="D2" s="34"/>
      <c r="E2" s="34"/>
      <c r="F2" s="34"/>
      <c r="G2" s="34"/>
    </row>
    <row r="3" spans="1:7" ht="16.5" x14ac:dyDescent="0.25">
      <c r="A3" s="36" t="str">
        <f>'95'!A3:G3</f>
        <v>(Kèm theo thuyết minh tình hình thực hiện dự toán 6 tháng năm 2023 của phòng TC-KH huyện)</v>
      </c>
      <c r="B3" s="36"/>
      <c r="C3" s="36"/>
      <c r="D3" s="36"/>
      <c r="E3" s="36"/>
      <c r="F3" s="36"/>
      <c r="G3" s="36"/>
    </row>
    <row r="4" spans="1:7" x14ac:dyDescent="0.25">
      <c r="E4" s="35" t="s">
        <v>21</v>
      </c>
      <c r="F4" s="35"/>
      <c r="G4" s="35"/>
    </row>
    <row r="5" spans="1:7" ht="15.75" x14ac:dyDescent="0.25">
      <c r="A5" s="33" t="s">
        <v>0</v>
      </c>
      <c r="B5" s="33" t="s">
        <v>1</v>
      </c>
      <c r="C5" s="33" t="s">
        <v>71</v>
      </c>
      <c r="D5" s="33" t="s">
        <v>70</v>
      </c>
      <c r="E5" s="33" t="s">
        <v>67</v>
      </c>
      <c r="F5" s="33" t="s">
        <v>68</v>
      </c>
      <c r="G5" s="33"/>
    </row>
    <row r="6" spans="1:7" ht="47.25" x14ac:dyDescent="0.25">
      <c r="A6" s="33"/>
      <c r="B6" s="33"/>
      <c r="C6" s="33"/>
      <c r="D6" s="33"/>
      <c r="E6" s="33"/>
      <c r="F6" s="10" t="s">
        <v>2</v>
      </c>
      <c r="G6" s="10" t="s">
        <v>3</v>
      </c>
    </row>
    <row r="7" spans="1:7" ht="15.75" x14ac:dyDescent="0.25">
      <c r="A7" s="11" t="s">
        <v>4</v>
      </c>
      <c r="B7" s="11" t="s">
        <v>5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</row>
    <row r="8" spans="1:7" ht="15.75" x14ac:dyDescent="0.25">
      <c r="A8" s="8" t="s">
        <v>4</v>
      </c>
      <c r="B8" s="9" t="s">
        <v>6</v>
      </c>
      <c r="C8" s="16">
        <f>C9+C12+C13</f>
        <v>572067</v>
      </c>
      <c r="D8" s="16">
        <f>D9+D12+D13</f>
        <v>262142.83386300001</v>
      </c>
      <c r="E8" s="16">
        <f>E9+E12+E13</f>
        <v>432880.175177</v>
      </c>
      <c r="F8" s="15">
        <f>E8/C8*100</f>
        <v>75.669488919479704</v>
      </c>
      <c r="G8" s="15">
        <f>E8/D8*100</f>
        <v>165.13141663953706</v>
      </c>
    </row>
    <row r="9" spans="1:7" ht="15.75" x14ac:dyDescent="0.25">
      <c r="A9" s="2" t="s">
        <v>7</v>
      </c>
      <c r="B9" s="4" t="s">
        <v>8</v>
      </c>
      <c r="C9" s="17">
        <f>C10</f>
        <v>98996</v>
      </c>
      <c r="D9" s="17">
        <f>D10</f>
        <v>70275.292098000005</v>
      </c>
      <c r="E9" s="17">
        <f>E10</f>
        <v>40360.030959000003</v>
      </c>
      <c r="F9" s="15">
        <f>E9/C9*100</f>
        <v>40.76935528607217</v>
      </c>
      <c r="G9" s="15">
        <f t="shared" ref="G9:G17" si="0">E9/D9*100</f>
        <v>57.431324373176992</v>
      </c>
    </row>
    <row r="10" spans="1:7" ht="15.75" x14ac:dyDescent="0.25">
      <c r="A10" s="3">
        <v>1</v>
      </c>
      <c r="B10" s="5" t="s">
        <v>9</v>
      </c>
      <c r="C10" s="18">
        <v>98996</v>
      </c>
      <c r="D10" s="18">
        <v>70275.292098000005</v>
      </c>
      <c r="E10" s="18">
        <v>40360.030959000003</v>
      </c>
      <c r="F10" s="29">
        <f>E10/C10*100</f>
        <v>40.76935528607217</v>
      </c>
      <c r="G10" s="29">
        <f t="shared" si="0"/>
        <v>57.431324373176992</v>
      </c>
    </row>
    <row r="11" spans="1:7" ht="15.75" x14ac:dyDescent="0.25">
      <c r="A11" s="3">
        <v>2</v>
      </c>
      <c r="B11" s="5" t="s">
        <v>10</v>
      </c>
      <c r="C11" s="18"/>
      <c r="D11" s="18"/>
      <c r="E11" s="18"/>
      <c r="F11" s="15"/>
      <c r="G11" s="15"/>
    </row>
    <row r="12" spans="1:7" ht="15.75" x14ac:dyDescent="0.25">
      <c r="A12" s="2" t="s">
        <v>11</v>
      </c>
      <c r="B12" s="4" t="s">
        <v>12</v>
      </c>
      <c r="C12" s="17"/>
      <c r="D12" s="17">
        <v>38879.541765000002</v>
      </c>
      <c r="E12" s="17">
        <v>109160.944218</v>
      </c>
      <c r="F12" s="15"/>
      <c r="G12" s="15">
        <f t="shared" si="0"/>
        <v>280.76705450337499</v>
      </c>
    </row>
    <row r="13" spans="1:7" ht="15.75" x14ac:dyDescent="0.25">
      <c r="A13" s="2" t="s">
        <v>19</v>
      </c>
      <c r="B13" s="4" t="s">
        <v>69</v>
      </c>
      <c r="C13" s="17">
        <v>473071</v>
      </c>
      <c r="D13" s="17">
        <v>152988</v>
      </c>
      <c r="E13" s="17">
        <v>283359.2</v>
      </c>
      <c r="F13" s="15">
        <f>E13/C13*100</f>
        <v>59.897816606809549</v>
      </c>
      <c r="G13" s="15">
        <f t="shared" si="0"/>
        <v>185.21661829685991</v>
      </c>
    </row>
    <row r="14" spans="1:7" ht="15.75" x14ac:dyDescent="0.25">
      <c r="A14" s="2" t="s">
        <v>5</v>
      </c>
      <c r="B14" s="4" t="s">
        <v>13</v>
      </c>
      <c r="C14" s="17">
        <f>C15+C19</f>
        <v>572067</v>
      </c>
      <c r="D14" s="17">
        <f>D15+D19</f>
        <v>217795.00713099999</v>
      </c>
      <c r="E14" s="17">
        <f>E15+E19</f>
        <v>230535.69353999998</v>
      </c>
      <c r="F14" s="15">
        <f>E14/C14*100</f>
        <v>40.29872262165096</v>
      </c>
      <c r="G14" s="15">
        <f t="shared" si="0"/>
        <v>105.84985238037928</v>
      </c>
    </row>
    <row r="15" spans="1:7" ht="15.75" x14ac:dyDescent="0.25">
      <c r="A15" s="2" t="s">
        <v>14</v>
      </c>
      <c r="B15" s="4" t="s">
        <v>15</v>
      </c>
      <c r="C15" s="17">
        <f>C16+C17+C18</f>
        <v>486005</v>
      </c>
      <c r="D15" s="17">
        <f>D16+D17+D18</f>
        <v>217795.00713099999</v>
      </c>
      <c r="E15" s="17">
        <f>E16+E17+E18</f>
        <v>230535.69353999998</v>
      </c>
      <c r="F15" s="15">
        <f>E15/C15*100</f>
        <v>47.434839876132955</v>
      </c>
      <c r="G15" s="15">
        <f t="shared" si="0"/>
        <v>105.84985238037928</v>
      </c>
    </row>
    <row r="16" spans="1:7" ht="15.75" x14ac:dyDescent="0.25">
      <c r="A16" s="3">
        <v>1</v>
      </c>
      <c r="B16" s="5" t="s">
        <v>16</v>
      </c>
      <c r="C16" s="18">
        <f>27265+15100</f>
        <v>42365</v>
      </c>
      <c r="D16" s="18">
        <v>25162.137073000002</v>
      </c>
      <c r="E16" s="18">
        <v>33798.583188999997</v>
      </c>
      <c r="F16" s="29">
        <f>E16/C16*100</f>
        <v>79.779495312168052</v>
      </c>
      <c r="G16" s="29">
        <f t="shared" si="0"/>
        <v>134.32318205303497</v>
      </c>
    </row>
    <row r="17" spans="1:7" ht="15.75" x14ac:dyDescent="0.25">
      <c r="A17" s="3">
        <v>2</v>
      </c>
      <c r="B17" s="5" t="s">
        <v>17</v>
      </c>
      <c r="C17" s="18">
        <v>434222</v>
      </c>
      <c r="D17" s="18">
        <f>186292.651245+6340.218813</f>
        <v>192632.870058</v>
      </c>
      <c r="E17" s="18">
        <f>194134.948468+2602.161883</f>
        <v>196737.11035099998</v>
      </c>
      <c r="F17" s="29">
        <f>E17/C17*100</f>
        <v>45.307955458498185</v>
      </c>
      <c r="G17" s="29">
        <f t="shared" si="0"/>
        <v>102.13060226521269</v>
      </c>
    </row>
    <row r="18" spans="1:7" ht="15.75" x14ac:dyDescent="0.25">
      <c r="A18" s="3">
        <v>3</v>
      </c>
      <c r="B18" s="5" t="s">
        <v>18</v>
      </c>
      <c r="C18" s="18">
        <v>9418</v>
      </c>
      <c r="D18" s="18"/>
      <c r="E18" s="18"/>
      <c r="F18" s="18"/>
      <c r="G18" s="18"/>
    </row>
    <row r="19" spans="1:7" ht="15.75" x14ac:dyDescent="0.25">
      <c r="A19" s="6" t="s">
        <v>11</v>
      </c>
      <c r="B19" s="7" t="s">
        <v>20</v>
      </c>
      <c r="C19" s="19">
        <f>3132+80+82850</f>
        <v>86062</v>
      </c>
      <c r="D19" s="19"/>
      <c r="E19" s="19"/>
      <c r="F19" s="19"/>
      <c r="G19" s="19"/>
    </row>
  </sheetData>
  <mergeCells count="10">
    <mergeCell ref="E1:G1"/>
    <mergeCell ref="A5:A6"/>
    <mergeCell ref="B5:B6"/>
    <mergeCell ref="C5:C6"/>
    <mergeCell ref="E5:E6"/>
    <mergeCell ref="F5:G5"/>
    <mergeCell ref="A2:G2"/>
    <mergeCell ref="E4:G4"/>
    <mergeCell ref="D5:D6"/>
    <mergeCell ref="A3:G3"/>
  </mergeCells>
  <pageMargins left="0.7" right="0.7" top="0.75" bottom="0.75" header="0.3" footer="0.3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>
      <selection activeCell="H3" sqref="A3:XFD3"/>
    </sheetView>
  </sheetViews>
  <sheetFormatPr defaultRowHeight="15" x14ac:dyDescent="0.25"/>
  <cols>
    <col min="1" max="1" width="5.140625" customWidth="1"/>
    <col min="2" max="2" width="47.5703125" customWidth="1"/>
    <col min="3" max="4" width="13" customWidth="1"/>
    <col min="5" max="5" width="15.140625" customWidth="1"/>
  </cols>
  <sheetData>
    <row r="1" spans="1:7" s="1" customFormat="1" x14ac:dyDescent="0.25">
      <c r="E1" s="37" t="s">
        <v>46</v>
      </c>
      <c r="F1" s="37"/>
      <c r="G1" s="37"/>
    </row>
    <row r="2" spans="1:7" s="1" customFormat="1" ht="18.75" x14ac:dyDescent="0.3">
      <c r="A2" s="34" t="s">
        <v>45</v>
      </c>
      <c r="B2" s="34"/>
      <c r="C2" s="34"/>
      <c r="D2" s="34"/>
      <c r="E2" s="34"/>
      <c r="F2" s="34"/>
      <c r="G2" s="34"/>
    </row>
    <row r="3" spans="1:7" s="1" customFormat="1" ht="16.5" x14ac:dyDescent="0.25">
      <c r="A3" s="36" t="str">
        <f>'95'!A3:G3</f>
        <v>(Kèm theo thuyết minh tình hình thực hiện dự toán 6 tháng năm 2023 của phòng TC-KH huyện)</v>
      </c>
      <c r="B3" s="36"/>
      <c r="C3" s="36"/>
      <c r="D3" s="36"/>
      <c r="E3" s="36"/>
      <c r="F3" s="36"/>
      <c r="G3" s="36"/>
    </row>
    <row r="4" spans="1:7" s="1" customFormat="1" x14ac:dyDescent="0.25">
      <c r="E4" s="35" t="s">
        <v>21</v>
      </c>
      <c r="F4" s="35"/>
      <c r="G4" s="35"/>
    </row>
    <row r="5" spans="1:7" ht="15.75" x14ac:dyDescent="0.25">
      <c r="A5" s="33" t="s">
        <v>0</v>
      </c>
      <c r="B5" s="33" t="s">
        <v>1</v>
      </c>
      <c r="C5" s="33" t="s">
        <v>2</v>
      </c>
      <c r="D5" s="33" t="s">
        <v>70</v>
      </c>
      <c r="E5" s="33" t="s">
        <v>67</v>
      </c>
      <c r="F5" s="33" t="s">
        <v>68</v>
      </c>
      <c r="G5" s="33"/>
    </row>
    <row r="6" spans="1:7" ht="47.25" x14ac:dyDescent="0.25">
      <c r="A6" s="33"/>
      <c r="B6" s="33"/>
      <c r="C6" s="33"/>
      <c r="D6" s="33"/>
      <c r="E6" s="33"/>
      <c r="F6" s="10" t="s">
        <v>2</v>
      </c>
      <c r="G6" s="10" t="s">
        <v>3</v>
      </c>
    </row>
    <row r="7" spans="1:7" ht="15.75" x14ac:dyDescent="0.25">
      <c r="A7" s="11" t="s">
        <v>4</v>
      </c>
      <c r="B7" s="11" t="s">
        <v>5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</row>
    <row r="8" spans="1:7" ht="15.75" x14ac:dyDescent="0.25">
      <c r="A8" s="8" t="s">
        <v>4</v>
      </c>
      <c r="B8" s="9" t="s">
        <v>24</v>
      </c>
      <c r="C8" s="24">
        <f>C9+C27</f>
        <v>175570</v>
      </c>
      <c r="D8" s="20">
        <f>D9+D27</f>
        <v>111879.053021</v>
      </c>
      <c r="E8" s="20">
        <f>E9+E27</f>
        <v>71225.135019999987</v>
      </c>
      <c r="F8" s="20">
        <f>E8/C8*100</f>
        <v>40.56794157316169</v>
      </c>
      <c r="G8" s="20">
        <f>E8/D8*100</f>
        <v>63.66261878050652</v>
      </c>
    </row>
    <row r="9" spans="1:7" ht="15.75" x14ac:dyDescent="0.25">
      <c r="A9" s="2" t="s">
        <v>7</v>
      </c>
      <c r="B9" s="4" t="s">
        <v>9</v>
      </c>
      <c r="C9" s="25">
        <f>C10+C11+C12+C13+C14+C15+C16+C17+C23+C24+C25+C26</f>
        <v>175570</v>
      </c>
      <c r="D9" s="21">
        <f t="shared" ref="D9:E9" si="0">D10+D11+D12+D13+D14+D15+D16+D17+D23+D24+D25+D26</f>
        <v>111879.053021</v>
      </c>
      <c r="E9" s="21">
        <f t="shared" si="0"/>
        <v>71225.135019999987</v>
      </c>
      <c r="F9" s="20">
        <f t="shared" ref="F9:F30" si="1">E9/C9*100</f>
        <v>40.56794157316169</v>
      </c>
      <c r="G9" s="20">
        <f t="shared" ref="G9:G30" si="2">E9/D9*100</f>
        <v>63.66261878050652</v>
      </c>
    </row>
    <row r="10" spans="1:7" ht="15.75" x14ac:dyDescent="0.25">
      <c r="A10" s="3">
        <v>1</v>
      </c>
      <c r="B10" s="5" t="s">
        <v>25</v>
      </c>
      <c r="C10" s="26">
        <f>340+9700</f>
        <v>10040</v>
      </c>
      <c r="D10" s="22">
        <f>162.389061+4869.314819</f>
        <v>5031.70388</v>
      </c>
      <c r="E10" s="22">
        <f>212.567418+5021.476245</f>
        <v>5234.0436629999995</v>
      </c>
      <c r="F10" s="30">
        <f t="shared" si="1"/>
        <v>52.131908994023902</v>
      </c>
      <c r="G10" s="30">
        <f t="shared" si="2"/>
        <v>104.02129751323919</v>
      </c>
    </row>
    <row r="11" spans="1:7" ht="31.5" x14ac:dyDescent="0.25">
      <c r="A11" s="3">
        <v>2</v>
      </c>
      <c r="B11" s="5" t="s">
        <v>26</v>
      </c>
      <c r="C11" s="26"/>
      <c r="D11" s="22"/>
      <c r="E11" s="22"/>
      <c r="F11" s="20"/>
      <c r="G11" s="20"/>
    </row>
    <row r="12" spans="1:7" ht="15.75" x14ac:dyDescent="0.25">
      <c r="A12" s="3">
        <v>3</v>
      </c>
      <c r="B12" s="5" t="s">
        <v>27</v>
      </c>
      <c r="C12" s="26">
        <v>59200</v>
      </c>
      <c r="D12" s="22">
        <v>40783.975367999999</v>
      </c>
      <c r="E12" s="22">
        <v>17898.552512000002</v>
      </c>
      <c r="F12" s="30">
        <f t="shared" si="1"/>
        <v>30.23404140540541</v>
      </c>
      <c r="G12" s="30">
        <f t="shared" si="2"/>
        <v>43.886238039569818</v>
      </c>
    </row>
    <row r="13" spans="1:7" ht="15.75" x14ac:dyDescent="0.25">
      <c r="A13" s="3">
        <v>4</v>
      </c>
      <c r="B13" s="5" t="s">
        <v>28</v>
      </c>
      <c r="C13" s="26">
        <v>11200</v>
      </c>
      <c r="D13" s="22">
        <v>13740.7943</v>
      </c>
      <c r="E13" s="22">
        <v>4691.0821370000003</v>
      </c>
      <c r="F13" s="30">
        <f t="shared" si="1"/>
        <v>41.884661937499999</v>
      </c>
      <c r="G13" s="30">
        <f t="shared" si="2"/>
        <v>34.139817790591628</v>
      </c>
    </row>
    <row r="14" spans="1:7" ht="15.75" x14ac:dyDescent="0.25">
      <c r="A14" s="3">
        <v>5</v>
      </c>
      <c r="B14" s="5" t="s">
        <v>29</v>
      </c>
      <c r="C14" s="26">
        <v>49000</v>
      </c>
      <c r="D14" s="22">
        <v>23979.620921000002</v>
      </c>
      <c r="E14" s="22">
        <v>17189.910680000001</v>
      </c>
      <c r="F14" s="30">
        <f t="shared" si="1"/>
        <v>35.081450367346939</v>
      </c>
      <c r="G14" s="30">
        <f t="shared" si="2"/>
        <v>71.685498017802459</v>
      </c>
    </row>
    <row r="15" spans="1:7" ht="15.75" x14ac:dyDescent="0.25">
      <c r="A15" s="3">
        <v>6</v>
      </c>
      <c r="B15" s="5" t="s">
        <v>30</v>
      </c>
      <c r="C15" s="26">
        <v>10500</v>
      </c>
      <c r="D15" s="22">
        <v>7937.9408940000003</v>
      </c>
      <c r="E15" s="22">
        <v>4779.3124349999998</v>
      </c>
      <c r="F15" s="30">
        <f t="shared" si="1"/>
        <v>45.517261285714284</v>
      </c>
      <c r="G15" s="30">
        <f t="shared" si="2"/>
        <v>60.208465883293584</v>
      </c>
    </row>
    <row r="16" spans="1:7" ht="15.75" x14ac:dyDescent="0.25">
      <c r="A16" s="3">
        <v>7</v>
      </c>
      <c r="B16" s="5" t="s">
        <v>31</v>
      </c>
      <c r="C16" s="26">
        <v>4050</v>
      </c>
      <c r="D16" s="22">
        <v>2265.0194900000001</v>
      </c>
      <c r="E16" s="22">
        <v>1515.3582309999999</v>
      </c>
      <c r="F16" s="30">
        <f t="shared" si="1"/>
        <v>37.416252617283952</v>
      </c>
      <c r="G16" s="30">
        <f t="shared" si="2"/>
        <v>66.902657468965089</v>
      </c>
    </row>
    <row r="17" spans="1:7" ht="15.75" x14ac:dyDescent="0.25">
      <c r="A17" s="3">
        <v>8</v>
      </c>
      <c r="B17" s="5" t="s">
        <v>32</v>
      </c>
      <c r="C17" s="26">
        <f>SUM(C18:C21)</f>
        <v>26100</v>
      </c>
      <c r="D17" s="22">
        <f>SUM(D18:D21)</f>
        <v>14168.615076</v>
      </c>
      <c r="E17" s="22">
        <f>SUM(E18:E21)</f>
        <v>15603.916831999999</v>
      </c>
      <c r="F17" s="30">
        <f t="shared" si="1"/>
        <v>59.785121961685817</v>
      </c>
      <c r="G17" s="30">
        <f t="shared" si="2"/>
        <v>110.13014855934109</v>
      </c>
    </row>
    <row r="18" spans="1:7" ht="15.75" x14ac:dyDescent="0.25">
      <c r="A18" s="3" t="s">
        <v>33</v>
      </c>
      <c r="B18" s="12" t="s">
        <v>34</v>
      </c>
      <c r="C18" s="26"/>
      <c r="D18" s="22"/>
      <c r="E18" s="22"/>
      <c r="F18" s="30"/>
      <c r="G18" s="30"/>
    </row>
    <row r="19" spans="1:7" ht="15.75" x14ac:dyDescent="0.25">
      <c r="A19" s="3" t="s">
        <v>33</v>
      </c>
      <c r="B19" s="12" t="s">
        <v>35</v>
      </c>
      <c r="C19" s="26">
        <v>200</v>
      </c>
      <c r="D19" s="22">
        <v>28.010497999999998</v>
      </c>
      <c r="E19" s="22">
        <v>66.471734999999995</v>
      </c>
      <c r="F19" s="30">
        <f t="shared" si="1"/>
        <v>33.235867499999998</v>
      </c>
      <c r="G19" s="30">
        <f t="shared" si="2"/>
        <v>237.31007924243261</v>
      </c>
    </row>
    <row r="20" spans="1:7" ht="15.75" x14ac:dyDescent="0.25">
      <c r="A20" s="3" t="s">
        <v>33</v>
      </c>
      <c r="B20" s="12" t="s">
        <v>36</v>
      </c>
      <c r="C20" s="26">
        <v>23000</v>
      </c>
      <c r="D20" s="22">
        <v>12926.5951</v>
      </c>
      <c r="E20" s="22">
        <v>14398.00036</v>
      </c>
      <c r="F20" s="30">
        <f t="shared" si="1"/>
        <v>62.60000156521739</v>
      </c>
      <c r="G20" s="30">
        <f t="shared" si="2"/>
        <v>111.38277519035155</v>
      </c>
    </row>
    <row r="21" spans="1:7" ht="15.75" x14ac:dyDescent="0.25">
      <c r="A21" s="3" t="s">
        <v>33</v>
      </c>
      <c r="B21" s="12" t="s">
        <v>37</v>
      </c>
      <c r="C21" s="26">
        <v>2900</v>
      </c>
      <c r="D21" s="22">
        <v>1214.0094779999999</v>
      </c>
      <c r="E21" s="22">
        <v>1139.444737</v>
      </c>
      <c r="F21" s="30">
        <f t="shared" si="1"/>
        <v>39.29119782758621</v>
      </c>
      <c r="G21" s="30">
        <f t="shared" si="2"/>
        <v>93.857977029731231</v>
      </c>
    </row>
    <row r="22" spans="1:7" ht="31.5" x14ac:dyDescent="0.25">
      <c r="A22" s="3" t="s">
        <v>33</v>
      </c>
      <c r="B22" s="12" t="s">
        <v>38</v>
      </c>
      <c r="C22" s="26"/>
      <c r="D22" s="22"/>
      <c r="E22" s="22"/>
      <c r="F22" s="20"/>
      <c r="G22" s="20"/>
    </row>
    <row r="23" spans="1:7" ht="15.75" x14ac:dyDescent="0.25">
      <c r="A23" s="3">
        <v>9</v>
      </c>
      <c r="B23" s="5" t="s">
        <v>39</v>
      </c>
      <c r="C23" s="26"/>
      <c r="D23" s="22"/>
      <c r="E23" s="22"/>
      <c r="F23" s="20"/>
      <c r="G23" s="20"/>
    </row>
    <row r="24" spans="1:7" ht="15.75" x14ac:dyDescent="0.25">
      <c r="A24" s="3">
        <v>10</v>
      </c>
      <c r="B24" s="5" t="s">
        <v>40</v>
      </c>
      <c r="C24" s="26">
        <v>3300</v>
      </c>
      <c r="D24" s="22">
        <f>1641.982293+300</f>
        <v>1941.982293</v>
      </c>
      <c r="E24" s="22">
        <v>2567.1751260000001</v>
      </c>
      <c r="F24" s="30">
        <f t="shared" si="1"/>
        <v>77.793185636363631</v>
      </c>
      <c r="G24" s="30">
        <f t="shared" si="2"/>
        <v>132.19353931565431</v>
      </c>
    </row>
    <row r="25" spans="1:7" ht="15.75" x14ac:dyDescent="0.25">
      <c r="A25" s="3">
        <v>11</v>
      </c>
      <c r="B25" s="5" t="s">
        <v>41</v>
      </c>
      <c r="C25" s="26"/>
      <c r="D25" s="22"/>
      <c r="E25" s="22">
        <v>15.305</v>
      </c>
      <c r="F25" s="30"/>
      <c r="G25" s="30"/>
    </row>
    <row r="26" spans="1:7" ht="15.75" x14ac:dyDescent="0.25">
      <c r="A26" s="3">
        <v>12</v>
      </c>
      <c r="B26" s="5" t="s">
        <v>72</v>
      </c>
      <c r="C26" s="26">
        <v>2180</v>
      </c>
      <c r="D26" s="22">
        <v>2029.400799</v>
      </c>
      <c r="E26" s="22">
        <v>1730.478404</v>
      </c>
      <c r="F26" s="30">
        <f t="shared" si="1"/>
        <v>79.379743302752289</v>
      </c>
      <c r="G26" s="30">
        <f t="shared" si="2"/>
        <v>85.270411091426794</v>
      </c>
    </row>
    <row r="27" spans="1:7" ht="15.75" x14ac:dyDescent="0.25">
      <c r="A27" s="2" t="s">
        <v>11</v>
      </c>
      <c r="B27" s="4" t="s">
        <v>10</v>
      </c>
      <c r="C27" s="26"/>
      <c r="D27" s="22"/>
      <c r="E27" s="22"/>
      <c r="F27" s="20"/>
      <c r="G27" s="20"/>
    </row>
    <row r="28" spans="1:7" ht="31.5" x14ac:dyDescent="0.25">
      <c r="A28" s="2" t="s">
        <v>5</v>
      </c>
      <c r="B28" s="4" t="s">
        <v>42</v>
      </c>
      <c r="C28" s="25">
        <f>C29+C30</f>
        <v>98996</v>
      </c>
      <c r="D28" s="21">
        <f>D29+D30</f>
        <v>70275.292098000005</v>
      </c>
      <c r="E28" s="21">
        <f>E29+E30</f>
        <v>40360.030959000003</v>
      </c>
      <c r="F28" s="20">
        <f t="shared" si="1"/>
        <v>40.76935528607217</v>
      </c>
      <c r="G28" s="20">
        <f t="shared" si="2"/>
        <v>57.431324373176992</v>
      </c>
    </row>
    <row r="29" spans="1:7" ht="15.75" x14ac:dyDescent="0.25">
      <c r="A29" s="3">
        <v>1</v>
      </c>
      <c r="B29" s="5" t="s">
        <v>43</v>
      </c>
      <c r="C29" s="26">
        <v>51281</v>
      </c>
      <c r="D29" s="22">
        <v>41613.174043999999</v>
      </c>
      <c r="E29" s="22">
        <v>16399.269898000002</v>
      </c>
      <c r="F29" s="30">
        <f t="shared" si="1"/>
        <v>31.979231875353449</v>
      </c>
      <c r="G29" s="30">
        <f t="shared" si="2"/>
        <v>39.408841730409975</v>
      </c>
    </row>
    <row r="30" spans="1:7" ht="15.75" x14ac:dyDescent="0.25">
      <c r="A30" s="13">
        <v>2</v>
      </c>
      <c r="B30" s="14" t="s">
        <v>44</v>
      </c>
      <c r="C30" s="27">
        <v>47715</v>
      </c>
      <c r="D30" s="23">
        <v>28662.118054000006</v>
      </c>
      <c r="E30" s="23">
        <v>23960.761061000001</v>
      </c>
      <c r="F30" s="31">
        <f t="shared" si="1"/>
        <v>50.216412157602427</v>
      </c>
      <c r="G30" s="31">
        <f t="shared" si="2"/>
        <v>83.597314810641166</v>
      </c>
    </row>
  </sheetData>
  <mergeCells count="10">
    <mergeCell ref="E1:G1"/>
    <mergeCell ref="A2:G2"/>
    <mergeCell ref="E4:G4"/>
    <mergeCell ref="D5:D6"/>
    <mergeCell ref="A3:G3"/>
    <mergeCell ref="A5:A6"/>
    <mergeCell ref="B5:B6"/>
    <mergeCell ref="C5:C6"/>
    <mergeCell ref="E5:E6"/>
    <mergeCell ref="F5:G5"/>
  </mergeCells>
  <pageMargins left="0.7" right="0.7" top="0.75" bottom="0.75" header="0.3" footer="0.3"/>
  <pageSetup paperSize="9"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5.85546875" customWidth="1"/>
    <col min="2" max="2" width="41.28515625" customWidth="1"/>
    <col min="3" max="3" width="12.7109375" customWidth="1"/>
    <col min="4" max="4" width="14.28515625" customWidth="1"/>
    <col min="5" max="5" width="12.7109375" customWidth="1"/>
  </cols>
  <sheetData>
    <row r="1" spans="1:7" s="1" customFormat="1" x14ac:dyDescent="0.25">
      <c r="E1" s="37" t="s">
        <v>65</v>
      </c>
      <c r="F1" s="37"/>
      <c r="G1" s="37"/>
    </row>
    <row r="2" spans="1:7" s="1" customFormat="1" ht="18.75" x14ac:dyDescent="0.3">
      <c r="A2" s="34" t="s">
        <v>66</v>
      </c>
      <c r="B2" s="34"/>
      <c r="C2" s="34"/>
      <c r="D2" s="34"/>
      <c r="E2" s="34"/>
      <c r="F2" s="34"/>
      <c r="G2" s="34"/>
    </row>
    <row r="3" spans="1:7" s="1" customFormat="1" ht="16.5" x14ac:dyDescent="0.25">
      <c r="A3" s="36" t="s">
        <v>73</v>
      </c>
      <c r="B3" s="36"/>
      <c r="C3" s="36"/>
      <c r="D3" s="36"/>
      <c r="E3" s="36"/>
      <c r="F3" s="36"/>
      <c r="G3" s="36"/>
    </row>
    <row r="4" spans="1:7" s="1" customFormat="1" x14ac:dyDescent="0.25">
      <c r="E4" s="35" t="s">
        <v>21</v>
      </c>
      <c r="F4" s="35"/>
      <c r="G4" s="35"/>
    </row>
    <row r="5" spans="1:7" ht="15.75" x14ac:dyDescent="0.25">
      <c r="A5" s="33" t="s">
        <v>0</v>
      </c>
      <c r="B5" s="33" t="s">
        <v>1</v>
      </c>
      <c r="C5" s="33" t="s">
        <v>71</v>
      </c>
      <c r="D5" s="33" t="s">
        <v>70</v>
      </c>
      <c r="E5" s="33" t="s">
        <v>67</v>
      </c>
      <c r="F5" s="33" t="s">
        <v>68</v>
      </c>
      <c r="G5" s="33"/>
    </row>
    <row r="6" spans="1:7" ht="47.25" customHeight="1" x14ac:dyDescent="0.25">
      <c r="A6" s="33"/>
      <c r="B6" s="33"/>
      <c r="C6" s="33"/>
      <c r="D6" s="33"/>
      <c r="E6" s="33"/>
      <c r="F6" s="33" t="s">
        <v>2</v>
      </c>
      <c r="G6" s="38" t="s">
        <v>3</v>
      </c>
    </row>
    <row r="7" spans="1:7" ht="15.75" customHeight="1" x14ac:dyDescent="0.25">
      <c r="A7" s="33"/>
      <c r="B7" s="33"/>
      <c r="C7" s="33"/>
      <c r="D7" s="33"/>
      <c r="E7" s="33"/>
      <c r="F7" s="33"/>
      <c r="G7" s="39"/>
    </row>
    <row r="8" spans="1:7" ht="15.75" x14ac:dyDescent="0.25">
      <c r="A8" s="11" t="s">
        <v>4</v>
      </c>
      <c r="B8" s="11" t="s">
        <v>5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</row>
    <row r="9" spans="1:7" ht="15.75" x14ac:dyDescent="0.25">
      <c r="A9" s="8"/>
      <c r="B9" s="9" t="s">
        <v>13</v>
      </c>
      <c r="C9" s="16">
        <f>C10+C27</f>
        <v>572067</v>
      </c>
      <c r="D9" s="16">
        <f>D10+D27</f>
        <v>217595.29713099997</v>
      </c>
      <c r="E9" s="16">
        <f>E10+E27</f>
        <v>227933.53165699998</v>
      </c>
      <c r="F9" s="15">
        <f>E9/C9*100</f>
        <v>39.843852495774094</v>
      </c>
      <c r="G9" s="15">
        <f>E9/D9*100</f>
        <v>104.75112957968757</v>
      </c>
    </row>
    <row r="10" spans="1:7" ht="15.75" x14ac:dyDescent="0.25">
      <c r="A10" s="2" t="s">
        <v>4</v>
      </c>
      <c r="B10" s="4" t="s">
        <v>47</v>
      </c>
      <c r="C10" s="17">
        <f>C11+C14+C26</f>
        <v>486005</v>
      </c>
      <c r="D10" s="17">
        <f>D11+D14+D26</f>
        <v>217595.29713099997</v>
      </c>
      <c r="E10" s="17">
        <f>E11+E14+E26</f>
        <v>227933.53165699998</v>
      </c>
      <c r="F10" s="15">
        <f t="shared" ref="F10:F25" si="0">E10/C10*100</f>
        <v>46.899421128794962</v>
      </c>
      <c r="G10" s="15">
        <f t="shared" ref="G10:G25" si="1">E10/D10*100</f>
        <v>104.75112957968757</v>
      </c>
    </row>
    <row r="11" spans="1:7" ht="15.75" x14ac:dyDescent="0.25">
      <c r="A11" s="2" t="s">
        <v>7</v>
      </c>
      <c r="B11" s="4" t="s">
        <v>16</v>
      </c>
      <c r="C11" s="17">
        <f>C12+C13</f>
        <v>42365</v>
      </c>
      <c r="D11" s="17">
        <f>D12+D13</f>
        <v>25162.137073000002</v>
      </c>
      <c r="E11" s="17">
        <f>E12+E13</f>
        <v>33798.583188999997</v>
      </c>
      <c r="F11" s="15">
        <f t="shared" si="0"/>
        <v>79.779495312168052</v>
      </c>
      <c r="G11" s="15">
        <f t="shared" si="1"/>
        <v>134.32318205303497</v>
      </c>
    </row>
    <row r="12" spans="1:7" ht="15.75" x14ac:dyDescent="0.25">
      <c r="A12" s="3">
        <v>1</v>
      </c>
      <c r="B12" s="5" t="s">
        <v>48</v>
      </c>
      <c r="C12" s="18">
        <v>38565</v>
      </c>
      <c r="D12" s="18">
        <v>25162.137073000002</v>
      </c>
      <c r="E12" s="18">
        <v>33798.583188999997</v>
      </c>
      <c r="F12" s="29">
        <f t="shared" si="0"/>
        <v>87.640563176455331</v>
      </c>
      <c r="G12" s="29">
        <f t="shared" si="1"/>
        <v>134.32318205303497</v>
      </c>
    </row>
    <row r="13" spans="1:7" ht="15.75" x14ac:dyDescent="0.25">
      <c r="A13" s="3">
        <v>2</v>
      </c>
      <c r="B13" s="5" t="s">
        <v>49</v>
      </c>
      <c r="C13" s="18">
        <v>3800</v>
      </c>
      <c r="D13" s="18"/>
      <c r="E13" s="18"/>
      <c r="F13" s="15"/>
      <c r="G13" s="15"/>
    </row>
    <row r="14" spans="1:7" ht="15.75" x14ac:dyDescent="0.25">
      <c r="A14" s="2" t="s">
        <v>11</v>
      </c>
      <c r="B14" s="4" t="s">
        <v>17</v>
      </c>
      <c r="C14" s="17">
        <v>434222</v>
      </c>
      <c r="D14" s="17">
        <f>186292.651245+6140.508813</f>
        <v>192433.16005799998</v>
      </c>
      <c r="E14" s="18">
        <v>194134.94846799999</v>
      </c>
      <c r="F14" s="15">
        <f t="shared" si="0"/>
        <v>44.708685526758202</v>
      </c>
      <c r="G14" s="15">
        <f t="shared" si="1"/>
        <v>100.88435299274153</v>
      </c>
    </row>
    <row r="15" spans="1:7" ht="15.75" x14ac:dyDescent="0.25">
      <c r="A15" s="3"/>
      <c r="B15" s="12" t="s">
        <v>50</v>
      </c>
      <c r="C15" s="18"/>
      <c r="D15" s="18"/>
      <c r="E15" s="18"/>
      <c r="F15" s="15"/>
      <c r="G15" s="15"/>
    </row>
    <row r="16" spans="1:7" ht="15.75" x14ac:dyDescent="0.25">
      <c r="A16" s="3">
        <v>1</v>
      </c>
      <c r="B16" s="5" t="s">
        <v>51</v>
      </c>
      <c r="C16" s="18">
        <v>271813</v>
      </c>
      <c r="D16" s="18">
        <v>112115.056748</v>
      </c>
      <c r="E16" s="18">
        <v>116243.36436200001</v>
      </c>
      <c r="F16" s="29">
        <f t="shared" si="0"/>
        <v>42.765932594099624</v>
      </c>
      <c r="G16" s="29">
        <f t="shared" si="1"/>
        <v>103.68220623861357</v>
      </c>
    </row>
    <row r="17" spans="1:7" ht="15.75" x14ac:dyDescent="0.25">
      <c r="A17" s="3">
        <v>2</v>
      </c>
      <c r="B17" s="5" t="s">
        <v>52</v>
      </c>
      <c r="C17" s="18">
        <v>200</v>
      </c>
      <c r="D17" s="18"/>
      <c r="E17" s="18"/>
      <c r="F17" s="29"/>
      <c r="G17" s="29"/>
    </row>
    <row r="18" spans="1:7" ht="15.75" x14ac:dyDescent="0.25">
      <c r="A18" s="3">
        <v>3</v>
      </c>
      <c r="B18" s="5" t="s">
        <v>53</v>
      </c>
      <c r="C18" s="18"/>
      <c r="D18" s="18">
        <v>895.3252</v>
      </c>
      <c r="E18" s="18">
        <v>573.61175000000003</v>
      </c>
      <c r="F18" s="29"/>
      <c r="G18" s="29">
        <f t="shared" si="1"/>
        <v>64.067419301947496</v>
      </c>
    </row>
    <row r="19" spans="1:7" ht="15.75" x14ac:dyDescent="0.25">
      <c r="A19" s="3">
        <v>4</v>
      </c>
      <c r="B19" s="5" t="s">
        <v>54</v>
      </c>
      <c r="C19" s="18">
        <v>2358</v>
      </c>
      <c r="D19" s="18">
        <v>1464.004189</v>
      </c>
      <c r="E19" s="18">
        <v>1065.73</v>
      </c>
      <c r="F19" s="29">
        <f t="shared" si="0"/>
        <v>45.196352841391004</v>
      </c>
      <c r="G19" s="29">
        <f t="shared" si="1"/>
        <v>72.795556734571605</v>
      </c>
    </row>
    <row r="20" spans="1:7" ht="15.75" x14ac:dyDescent="0.25">
      <c r="A20" s="3">
        <v>5</v>
      </c>
      <c r="B20" s="5" t="s">
        <v>55</v>
      </c>
      <c r="C20" s="18"/>
      <c r="D20" s="18"/>
      <c r="E20" s="18"/>
      <c r="F20" s="29"/>
      <c r="G20" s="29"/>
    </row>
    <row r="21" spans="1:7" ht="15.75" x14ac:dyDescent="0.25">
      <c r="A21" s="3">
        <v>6</v>
      </c>
      <c r="B21" s="5" t="s">
        <v>56</v>
      </c>
      <c r="C21" s="18"/>
      <c r="D21" s="18"/>
      <c r="E21" s="18"/>
      <c r="F21" s="29"/>
      <c r="G21" s="29"/>
    </row>
    <row r="22" spans="1:7" ht="15.75" x14ac:dyDescent="0.25">
      <c r="A22" s="3">
        <v>7</v>
      </c>
      <c r="B22" s="5" t="s">
        <v>57</v>
      </c>
      <c r="C22" s="18">
        <v>10757</v>
      </c>
      <c r="D22" s="18">
        <v>2579.9979269999999</v>
      </c>
      <c r="E22" s="18">
        <v>2016.3937719999999</v>
      </c>
      <c r="F22" s="29">
        <f t="shared" si="0"/>
        <v>18.744945356512037</v>
      </c>
      <c r="G22" s="29">
        <f t="shared" si="1"/>
        <v>78.154860160862455</v>
      </c>
    </row>
    <row r="23" spans="1:7" ht="15.75" x14ac:dyDescent="0.25">
      <c r="A23" s="3">
        <v>8</v>
      </c>
      <c r="B23" s="5" t="s">
        <v>58</v>
      </c>
      <c r="C23" s="18">
        <v>18838</v>
      </c>
      <c r="D23" s="18">
        <v>3157.632067</v>
      </c>
      <c r="E23" s="18">
        <v>3842.6520190000001</v>
      </c>
      <c r="F23" s="29">
        <f t="shared" si="0"/>
        <v>20.398407575114131</v>
      </c>
      <c r="G23" s="29">
        <f t="shared" si="1"/>
        <v>121.69410296909049</v>
      </c>
    </row>
    <row r="24" spans="1:7" ht="31.5" x14ac:dyDescent="0.25">
      <c r="A24" s="3">
        <v>9</v>
      </c>
      <c r="B24" s="5" t="s">
        <v>59</v>
      </c>
      <c r="C24" s="18">
        <v>80337</v>
      </c>
      <c r="D24" s="18">
        <v>52603.596133999999</v>
      </c>
      <c r="E24" s="18">
        <v>53813.370074999999</v>
      </c>
      <c r="F24" s="29">
        <f t="shared" si="0"/>
        <v>66.984540218081335</v>
      </c>
      <c r="G24" s="29">
        <f t="shared" si="1"/>
        <v>102.29979322690843</v>
      </c>
    </row>
    <row r="25" spans="1:7" ht="15.75" x14ac:dyDescent="0.25">
      <c r="A25" s="3">
        <v>10</v>
      </c>
      <c r="B25" s="5" t="s">
        <v>60</v>
      </c>
      <c r="C25" s="18">
        <v>22989</v>
      </c>
      <c r="D25" s="18">
        <v>7637.003901</v>
      </c>
      <c r="E25" s="18">
        <v>9747.4910199999995</v>
      </c>
      <c r="F25" s="29">
        <f t="shared" si="0"/>
        <v>42.400674322502063</v>
      </c>
      <c r="G25" s="29">
        <f t="shared" si="1"/>
        <v>127.63501428516555</v>
      </c>
    </row>
    <row r="26" spans="1:7" ht="15.75" x14ac:dyDescent="0.25">
      <c r="A26" s="2" t="s">
        <v>19</v>
      </c>
      <c r="B26" s="4" t="s">
        <v>18</v>
      </c>
      <c r="C26" s="17">
        <v>9418</v>
      </c>
      <c r="D26" s="17"/>
      <c r="E26" s="18"/>
      <c r="F26" s="18"/>
      <c r="G26" s="18"/>
    </row>
    <row r="27" spans="1:7" ht="31.5" x14ac:dyDescent="0.25">
      <c r="A27" s="2" t="s">
        <v>5</v>
      </c>
      <c r="B27" s="4" t="s">
        <v>61</v>
      </c>
      <c r="C27" s="17">
        <f>SUM(C28:C30)</f>
        <v>86062</v>
      </c>
      <c r="D27" s="17"/>
      <c r="E27" s="18"/>
      <c r="F27" s="18"/>
      <c r="G27" s="18"/>
    </row>
    <row r="28" spans="1:7" ht="15.75" x14ac:dyDescent="0.25">
      <c r="A28" s="3">
        <v>1</v>
      </c>
      <c r="B28" s="5" t="s">
        <v>62</v>
      </c>
      <c r="C28" s="18">
        <v>82850</v>
      </c>
      <c r="D28" s="18"/>
      <c r="E28" s="18"/>
      <c r="F28" s="18"/>
      <c r="G28" s="18"/>
    </row>
    <row r="29" spans="1:7" ht="31.5" x14ac:dyDescent="0.25">
      <c r="A29" s="3">
        <v>2</v>
      </c>
      <c r="B29" s="5" t="s">
        <v>63</v>
      </c>
      <c r="C29" s="18"/>
      <c r="D29" s="18"/>
      <c r="E29" s="18"/>
      <c r="F29" s="18"/>
      <c r="G29" s="18"/>
    </row>
    <row r="30" spans="1:7" ht="31.5" x14ac:dyDescent="0.25">
      <c r="A30" s="13">
        <v>3</v>
      </c>
      <c r="B30" s="14" t="s">
        <v>64</v>
      </c>
      <c r="C30" s="28">
        <f>3132+80</f>
        <v>3212</v>
      </c>
      <c r="D30" s="28"/>
      <c r="E30" s="28"/>
      <c r="F30" s="28"/>
      <c r="G30" s="28"/>
    </row>
  </sheetData>
  <mergeCells count="12">
    <mergeCell ref="E1:G1"/>
    <mergeCell ref="A2:G2"/>
    <mergeCell ref="E4:G4"/>
    <mergeCell ref="G6:G7"/>
    <mergeCell ref="A5:A7"/>
    <mergeCell ref="B5:B7"/>
    <mergeCell ref="C5:C7"/>
    <mergeCell ref="E5:E7"/>
    <mergeCell ref="F5:G5"/>
    <mergeCell ref="F6:F7"/>
    <mergeCell ref="D5:D7"/>
    <mergeCell ref="A3:G3"/>
  </mergeCells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93</vt:lpstr>
      <vt:lpstr>94</vt:lpstr>
      <vt:lpstr>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2024-04-04T02:54:43Z</dcterms:modified>
</cp:coreProperties>
</file>